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0730" windowHeight="11760"/>
  </bookViews>
  <sheets>
    <sheet name="Лист1" sheetId="1" r:id="rId1"/>
  </sheets>
  <definedNames>
    <definedName name="_xlnm.Print_Area" localSheetId="0">Лист1!$A$1:$P$50</definedName>
  </definedNames>
  <calcPr calcId="145621"/>
</workbook>
</file>

<file path=xl/calcChain.xml><?xml version="1.0" encoding="utf-8"?>
<calcChain xmlns="http://schemas.openxmlformats.org/spreadsheetml/2006/main">
  <c r="G28" i="1" l="1"/>
  <c r="H28" i="1"/>
  <c r="I28" i="1"/>
  <c r="F28" i="1"/>
  <c r="P38" i="1"/>
  <c r="E38" i="1"/>
  <c r="O26" i="1"/>
  <c r="K26" i="1"/>
  <c r="L40" i="1" l="1"/>
  <c r="M40" i="1"/>
  <c r="N40" i="1"/>
  <c r="O40" i="1"/>
  <c r="K40" i="1"/>
  <c r="G40" i="1"/>
  <c r="H40" i="1"/>
  <c r="I40" i="1"/>
  <c r="F40" i="1"/>
  <c r="K44" i="1"/>
  <c r="F43" i="1"/>
  <c r="F41" i="1"/>
  <c r="J43" i="1"/>
  <c r="F15" i="1"/>
  <c r="E21" i="1"/>
  <c r="P21" i="1" s="1"/>
  <c r="L47" i="1"/>
  <c r="K47" i="1"/>
  <c r="E24" i="1"/>
  <c r="P24" i="1" s="1"/>
  <c r="J35" i="1"/>
  <c r="F35" i="1"/>
  <c r="L34" i="1"/>
  <c r="L49" i="1" s="1"/>
  <c r="M34" i="1"/>
  <c r="M30" i="1" s="1"/>
  <c r="M28" i="1" s="1"/>
  <c r="N34" i="1"/>
  <c r="N47" i="1" s="1"/>
  <c r="O34" i="1"/>
  <c r="J34" i="1" s="1"/>
  <c r="K34" i="1"/>
  <c r="K30" i="1" s="1"/>
  <c r="K28" i="1" s="1"/>
  <c r="F37" i="1"/>
  <c r="F29" i="1"/>
  <c r="E29" i="1" s="1"/>
  <c r="P29" i="1" s="1"/>
  <c r="F36" i="1"/>
  <c r="F33" i="1"/>
  <c r="F31" i="1"/>
  <c r="K15" i="1"/>
  <c r="L15" i="1"/>
  <c r="M15" i="1"/>
  <c r="N15" i="1"/>
  <c r="O15" i="1"/>
  <c r="G15" i="1"/>
  <c r="H15" i="1"/>
  <c r="I15" i="1"/>
  <c r="J26" i="1"/>
  <c r="P26" i="1" s="1"/>
  <c r="E20" i="1"/>
  <c r="P20" i="1" s="1"/>
  <c r="E16" i="1"/>
  <c r="P16" i="1" s="1"/>
  <c r="E22" i="1"/>
  <c r="P22" i="1" s="1"/>
  <c r="L30" i="1" l="1"/>
  <c r="M49" i="1"/>
  <c r="N30" i="1"/>
  <c r="N28" i="1" s="1"/>
  <c r="M47" i="1"/>
  <c r="N49" i="1"/>
  <c r="O47" i="1"/>
  <c r="K49" i="1"/>
  <c r="O49" i="1"/>
  <c r="J49" i="1" s="1"/>
  <c r="L28" i="1"/>
  <c r="O30" i="1"/>
  <c r="O28" i="1" s="1"/>
  <c r="J30" i="1" l="1"/>
  <c r="J19" i="1"/>
  <c r="P19" i="1" s="1"/>
  <c r="J44" i="1" l="1"/>
  <c r="P44" i="1" s="1"/>
  <c r="E37" i="1"/>
  <c r="P37" i="1" s="1"/>
  <c r="H32" i="1"/>
  <c r="F32" i="1"/>
  <c r="I32" i="1"/>
  <c r="G32" i="1"/>
  <c r="J40" i="1" l="1"/>
  <c r="E17" i="1" l="1"/>
  <c r="J17" i="1"/>
  <c r="P17" i="1" l="1"/>
  <c r="F34" i="1" l="1"/>
  <c r="J39" i="1"/>
  <c r="K39" i="1"/>
  <c r="L39" i="1"/>
  <c r="M39" i="1"/>
  <c r="N39" i="1"/>
  <c r="O39" i="1"/>
  <c r="G39" i="1"/>
  <c r="H39" i="1"/>
  <c r="I39" i="1"/>
  <c r="G34" i="1"/>
  <c r="E36" i="1"/>
  <c r="P36" i="1" s="1"/>
  <c r="H34" i="1"/>
  <c r="I34" i="1"/>
  <c r="E42" i="1"/>
  <c r="P42" i="1" s="1"/>
  <c r="E41" i="1"/>
  <c r="P41" i="1" s="1"/>
  <c r="E43" i="1"/>
  <c r="P43" i="1" s="1"/>
  <c r="G49" i="1" l="1"/>
  <c r="G47" i="1"/>
  <c r="I49" i="1"/>
  <c r="I47" i="1"/>
  <c r="H47" i="1"/>
  <c r="H49" i="1"/>
  <c r="F49" i="1"/>
  <c r="F47" i="1"/>
  <c r="F30" i="1"/>
  <c r="I30" i="1"/>
  <c r="G30" i="1"/>
  <c r="H30" i="1"/>
  <c r="E35" i="1"/>
  <c r="E34" i="1" s="1"/>
  <c r="P34" i="1" s="1"/>
  <c r="J31" i="1"/>
  <c r="J32" i="1"/>
  <c r="J33" i="1"/>
  <c r="E33" i="1"/>
  <c r="E31" i="1"/>
  <c r="E49" i="1" l="1"/>
  <c r="P33" i="1"/>
  <c r="P31" i="1"/>
  <c r="P35" i="1"/>
  <c r="E30" i="1"/>
  <c r="P30" i="1" s="1"/>
  <c r="E32" i="1"/>
  <c r="P32" i="1" s="1"/>
  <c r="F39" i="1"/>
  <c r="E40" i="1"/>
  <c r="P40" i="1" l="1"/>
  <c r="E39" i="1"/>
  <c r="P39" i="1" s="1"/>
  <c r="K27" i="1" l="1"/>
  <c r="E15" i="1" l="1"/>
  <c r="E14" i="1" s="1"/>
  <c r="F14" i="1" l="1"/>
  <c r="L27" i="1"/>
  <c r="M27" i="1"/>
  <c r="N27" i="1"/>
  <c r="J28" i="1"/>
  <c r="L14" i="1"/>
  <c r="M14" i="1"/>
  <c r="N14" i="1"/>
  <c r="G14" i="1"/>
  <c r="H14" i="1"/>
  <c r="I14" i="1"/>
  <c r="N45" i="1" l="1"/>
  <c r="M45" i="1"/>
  <c r="L45" i="1"/>
  <c r="K14" i="1"/>
  <c r="K45" i="1" s="1"/>
  <c r="O14" i="1"/>
  <c r="O27" i="1"/>
  <c r="O45" i="1" l="1"/>
  <c r="J45" i="1"/>
  <c r="J14" i="1"/>
  <c r="P14" i="1" s="1"/>
  <c r="G27" i="1"/>
  <c r="G45" i="1" s="1"/>
  <c r="I27" i="1"/>
  <c r="I45" i="1" s="1"/>
  <c r="H27" i="1"/>
  <c r="H45" i="1" s="1"/>
  <c r="E47" i="1"/>
  <c r="J15" i="1"/>
  <c r="P15" i="1" s="1"/>
  <c r="J27" i="1"/>
  <c r="P49" i="1" l="1"/>
  <c r="F27" i="1"/>
  <c r="F45" i="1" s="1"/>
  <c r="E28" i="1"/>
  <c r="P28" i="1" s="1"/>
  <c r="E45" i="1" l="1"/>
  <c r="P45" i="1" s="1"/>
  <c r="E27" i="1"/>
  <c r="P27" i="1" l="1"/>
  <c r="J47" i="1"/>
  <c r="P47" i="1" s="1"/>
</calcChain>
</file>

<file path=xl/sharedStrings.xml><?xml version="1.0" encoding="utf-8"?>
<sst xmlns="http://schemas.openxmlformats.org/spreadsheetml/2006/main" count="125" uniqueCount="109">
  <si>
    <t>Додаток 3</t>
  </si>
  <si>
    <t>до рішення ____________ ради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</si>
  <si>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</si>
  <si>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</si>
  <si>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</si>
  <si>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</si>
  <si>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</si>
  <si>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</si>
  <si>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</si>
  <si>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</si>
  <si>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</si>
  <si>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</si>
  <si>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</si>
  <si>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</si>
  <si>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</si>
  <si>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</si>
  <si>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</si>
  <si>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</si>
  <si>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Баштанська міська рада</t>
  </si>
  <si>
    <t>0110000</t>
  </si>
  <si>
    <t>0600000</t>
  </si>
  <si>
    <t>Відділ освіти, молоді та спорту виконавчого комітету міської ради</t>
  </si>
  <si>
    <t>0610000</t>
  </si>
  <si>
    <t>X</t>
  </si>
  <si>
    <t>УСЬОГО</t>
  </si>
  <si>
    <t>14502000000</t>
  </si>
  <si>
    <t>(код бюджету)</t>
  </si>
  <si>
    <t>Зміни до розподілу</t>
  </si>
  <si>
    <t>видатків бюджету Баштанської міської територіальної громади на 2021 рік</t>
  </si>
  <si>
    <t>у тому числі видатки за рахунок цільових субвенцій з державного бюджету</t>
  </si>
  <si>
    <t>з них:</t>
  </si>
  <si>
    <t>за рахунок залишку коштів, що утворився на початок бюджетного періоду (залишок коштів міського бюджету станом на 01.01.2021)</t>
  </si>
  <si>
    <t>Заступник міського голови з питань діяльності виконавчих органів ради</t>
  </si>
  <si>
    <t>Світлана ЄВДОЩЕНКО</t>
  </si>
  <si>
    <t xml:space="preserve">                            2021 року №</t>
  </si>
  <si>
    <t>0990</t>
  </si>
  <si>
    <t>0112010</t>
  </si>
  <si>
    <t>0731</t>
  </si>
  <si>
    <t>Багатопрофільна стаціонарна медична допомога населенню</t>
  </si>
  <si>
    <t>0611000</t>
  </si>
  <si>
    <t>Освіта</t>
  </si>
  <si>
    <t>0611010</t>
  </si>
  <si>
    <t>1010</t>
  </si>
  <si>
    <t>0910</t>
  </si>
  <si>
    <t>Надання дошкільної освіти</t>
  </si>
  <si>
    <t>0611020</t>
  </si>
  <si>
    <t>1020</t>
  </si>
  <si>
    <t>Надання загальної середньої освіти за рахунок коштів місцевого бюджету</t>
  </si>
  <si>
    <t>0611021</t>
  </si>
  <si>
    <t>1021</t>
  </si>
  <si>
    <t>0921</t>
  </si>
  <si>
    <t xml:space="preserve">Надання загальної середньої освіти закладами  загальної середньої освіти </t>
  </si>
  <si>
    <t>1000000</t>
  </si>
  <si>
    <t>Відділ розвитку культури і туризму виконавчого комітету Баштанської міської ради</t>
  </si>
  <si>
    <t>1010000</t>
  </si>
  <si>
    <t>0828</t>
  </si>
  <si>
    <t>Забезпечення діяльності палаців і будинків культури, клубів, центрів дозвілля та інших клубних закладів</t>
  </si>
  <si>
    <t>1010160</t>
  </si>
  <si>
    <t>0160</t>
  </si>
  <si>
    <t>0111</t>
  </si>
  <si>
    <t>Керівництво і управління у відповідній сфері у містах (місті Києві), селищах, селах,  територіальних громадах</t>
  </si>
  <si>
    <t>0824</t>
  </si>
  <si>
    <t>1014030</t>
  </si>
  <si>
    <t>4030</t>
  </si>
  <si>
    <t>Забезпечення діяльності бібліотек</t>
  </si>
  <si>
    <t>0960</t>
  </si>
  <si>
    <t>0611070</t>
  </si>
  <si>
    <t>1070</t>
  </si>
  <si>
    <t>Надання позашкільної освіти  закладами позашкільної освіти, заходи із позашкільної роботи з дітьми</t>
  </si>
  <si>
    <t>0611060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</si>
  <si>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забезпечення безпечного навчального процесу у закладах загальної середньої освіти)</t>
  </si>
  <si>
    <t>0611061</t>
  </si>
  <si>
    <t>1061</t>
  </si>
  <si>
    <t>Надання загальної середньої освіти закладами загальної середньої освіти</t>
  </si>
  <si>
    <t>Керівництво і управління у відповідній сфері у містах (місті Києві), селищах, селах, територіальних громадах</t>
  </si>
  <si>
    <t>0110150</t>
  </si>
  <si>
    <t>0150</t>
  </si>
  <si>
    <t>Організаційне, інформаційно-аналітичне та матеріально-технічне забезпечення діяльності  обласної ради, районної ради, районної у місті ради (у разі її створення), міської, селищної, сільської рад</t>
  </si>
  <si>
    <t>0112152</t>
  </si>
  <si>
    <t>0763</t>
  </si>
  <si>
    <t>Інші програми та заходи у сфері охорони здоров"я</t>
  </si>
  <si>
    <t>0490</t>
  </si>
  <si>
    <t>в тому числі:</t>
  </si>
  <si>
    <t>0113191</t>
  </si>
  <si>
    <t>3191</t>
  </si>
  <si>
    <t>1030</t>
  </si>
  <si>
    <t>Інші видатки на соціальний захист ветеранів війни та праці</t>
  </si>
  <si>
    <t>0443</t>
  </si>
  <si>
    <t>0611141</t>
  </si>
  <si>
    <t>1141</t>
  </si>
  <si>
    <t>Забезпечення діяльності інших закладів у сфері освіти</t>
  </si>
  <si>
    <t>1017324</t>
  </si>
  <si>
    <t>7324</t>
  </si>
  <si>
    <t>Будівництво-1 установ та закладів культури</t>
  </si>
  <si>
    <t>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</si>
  <si>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</si>
  <si>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0116083</t>
  </si>
  <si>
    <t>6083</t>
  </si>
  <si>
    <t>0610</t>
  </si>
  <si>
    <t>0117130</t>
  </si>
  <si>
    <t>0421</t>
  </si>
  <si>
    <t xml:space="preserve">Здійснення заходів із землеустрою </t>
  </si>
  <si>
    <t>0117370</t>
  </si>
  <si>
    <t>Реалізація інших заходів щодо соціально-економічного розвитку територій</t>
  </si>
  <si>
    <t>0610160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</si>
  <si>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</si>
  <si>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0615061</t>
  </si>
  <si>
    <t>0810</t>
  </si>
  <si>
    <t>Забезпечення діяльності місцевих центрів фізичного здоров"я населення "Спорт для всіх" та проведення фізкультурно-масових заходів серед населення регіону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</si>
</sst>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color rgb="FFFF0000"/>
      <name val="Arial Cyr"/>
      <charset val="204"/>
    </font>
    <font>
      <sz val="12"/>
      <color rgb="FFFF0000"/>
      <name val="Arial Cyr"/>
      <charset val="204"/>
    </font>
    <font>
      <sz val="10"/>
      <name val="Arial Cyr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5" fillId="0" borderId="0" xfId="0" applyFont="1" applyAlignment="1"/>
    <xf numFmtId="165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/>
    <xf numFmtId="0" fontId="8" fillId="0" borderId="2" xfId="0" quotePrefix="1" applyFont="1" applyBorder="1" applyAlignment="1">
      <alignment horizontal="center" vertical="top" wrapText="1"/>
    </xf>
    <xf numFmtId="4" fontId="0" fillId="0" borderId="0" xfId="0" applyNumberFormat="1"/>
    <xf numFmtId="49" fontId="4" fillId="0" borderId="2" xfId="0" applyNumberFormat="1" applyFont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 vertical="top" wrapText="1"/>
    </xf>
    <xf numFmtId="4" fontId="9" fillId="0" borderId="2" xfId="0" applyNumberFormat="1" applyFont="1" applyBorder="1" applyAlignment="1">
      <alignment vertical="top" wrapText="1"/>
    </xf>
    <xf numFmtId="4" fontId="10" fillId="2" borderId="2" xfId="0" applyNumberFormat="1" applyFont="1" applyFill="1" applyBorder="1" applyAlignment="1">
      <alignment vertical="top" wrapText="1"/>
    </xf>
    <xf numFmtId="4" fontId="3" fillId="2" borderId="2" xfId="0" applyNumberFormat="1" applyFont="1" applyFill="1" applyBorder="1" applyAlignment="1">
      <alignment vertical="top" wrapText="1"/>
    </xf>
    <xf numFmtId="4" fontId="3" fillId="0" borderId="2" xfId="0" applyNumberFormat="1" applyFont="1" applyBorder="1" applyAlignment="1">
      <alignment vertical="top" wrapText="1"/>
    </xf>
    <xf numFmtId="4" fontId="3" fillId="2" borderId="2" xfId="0" applyNumberFormat="1" applyFont="1" applyFill="1" applyBorder="1" applyAlignment="1">
      <alignment vertical="center" wrapText="1"/>
    </xf>
    <xf numFmtId="4" fontId="11" fillId="2" borderId="2" xfId="0" applyNumberFormat="1" applyFont="1" applyFill="1" applyBorder="1" applyAlignment="1">
      <alignment vertical="center" wrapText="1"/>
    </xf>
    <xf numFmtId="0" fontId="3" fillId="0" borderId="0" xfId="0" applyFont="1"/>
    <xf numFmtId="49" fontId="4" fillId="0" borderId="2" xfId="0" applyNumberFormat="1" applyFont="1" applyBorder="1" applyAlignment="1">
      <alignment vertical="top"/>
    </xf>
    <xf numFmtId="0" fontId="4" fillId="0" borderId="2" xfId="0" applyFont="1" applyBorder="1" applyAlignment="1">
      <alignment horizontal="justify" vertical="top" wrapText="1"/>
    </xf>
    <xf numFmtId="0" fontId="11" fillId="0" borderId="2" xfId="0" quotePrefix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4" fontId="11" fillId="0" borderId="2" xfId="0" quotePrefix="1" applyNumberFormat="1" applyFont="1" applyBorder="1" applyAlignment="1">
      <alignment vertical="center" wrapText="1"/>
    </xf>
    <xf numFmtId="4" fontId="11" fillId="0" borderId="2" xfId="0" applyNumberFormat="1" applyFont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quotePrefix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4" fontId="11" fillId="2" borderId="2" xfId="0" quotePrefix="1" applyNumberFormat="1" applyFont="1" applyFill="1" applyBorder="1" applyAlignment="1">
      <alignment vertical="center" wrapText="1"/>
    </xf>
    <xf numFmtId="0" fontId="3" fillId="0" borderId="0" xfId="0" applyFont="1" applyAlignment="1">
      <alignment vertical="top"/>
    </xf>
    <xf numFmtId="0" fontId="12" fillId="0" borderId="0" xfId="0" applyFont="1" applyAlignment="1">
      <alignment horizontal="left" vertical="top" wrapText="1"/>
    </xf>
    <xf numFmtId="2" fontId="3" fillId="0" borderId="0" xfId="0" applyNumberFormat="1" applyFont="1" applyAlignment="1">
      <alignment vertical="top"/>
    </xf>
    <xf numFmtId="2" fontId="13" fillId="2" borderId="3" xfId="0" applyNumberFormat="1" applyFont="1" applyFill="1" applyBorder="1" applyAlignment="1">
      <alignment vertical="top" wrapText="1"/>
    </xf>
    <xf numFmtId="2" fontId="13" fillId="2" borderId="4" xfId="0" applyNumberFormat="1" applyFont="1" applyFill="1" applyBorder="1" applyAlignment="1">
      <alignment vertical="top" wrapText="1"/>
    </xf>
    <xf numFmtId="0" fontId="13" fillId="0" borderId="2" xfId="0" quotePrefix="1" applyFont="1" applyBorder="1" applyAlignment="1">
      <alignment horizontal="center" vertical="top" wrapText="1"/>
    </xf>
    <xf numFmtId="0" fontId="4" fillId="0" borderId="2" xfId="0" quotePrefix="1" applyFont="1" applyBorder="1" applyAlignment="1">
      <alignment horizontal="center" vertical="top" wrapText="1"/>
    </xf>
    <xf numFmtId="49" fontId="13" fillId="0" borderId="2" xfId="0" quotePrefix="1" applyNumberFormat="1" applyFont="1" applyBorder="1" applyAlignment="1">
      <alignment horizontal="center" vertical="top" wrapText="1"/>
    </xf>
    <xf numFmtId="0" fontId="14" fillId="0" borderId="2" xfId="0" applyFont="1" applyBorder="1" applyAlignment="1">
      <alignment horizontal="justify" vertical="top" wrapText="1"/>
    </xf>
    <xf numFmtId="49" fontId="4" fillId="0" borderId="2" xfId="0" applyNumberFormat="1" applyFont="1" applyBorder="1" applyAlignment="1">
      <alignment horizontal="left" vertical="top"/>
    </xf>
    <xf numFmtId="49" fontId="14" fillId="0" borderId="2" xfId="0" applyNumberFormat="1" applyFont="1" applyBorder="1" applyAlignment="1">
      <alignment horizontal="center" vertical="top" wrapText="1"/>
    </xf>
    <xf numFmtId="0" fontId="14" fillId="0" borderId="2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0" borderId="2" xfId="0" quotePrefix="1" applyFont="1" applyBorder="1" applyAlignment="1">
      <alignment horizontal="left" vertical="top" wrapText="1"/>
    </xf>
    <xf numFmtId="164" fontId="4" fillId="0" borderId="2" xfId="0" applyNumberFormat="1" applyFont="1" applyBorder="1" applyAlignment="1">
      <alignment vertical="top" wrapText="1"/>
    </xf>
    <xf numFmtId="49" fontId="4" fillId="0" borderId="4" xfId="0" applyNumberFormat="1" applyFont="1" applyBorder="1" applyAlignment="1">
      <alignment horizontal="left" vertical="top"/>
    </xf>
    <xf numFmtId="49" fontId="4" fillId="0" borderId="4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0" fillId="0" borderId="2" xfId="0" quotePrefix="1" applyBorder="1" applyAlignment="1">
      <alignment horizontal="center" vertical="top" wrapText="1"/>
    </xf>
    <xf numFmtId="4" fontId="0" fillId="0" borderId="2" xfId="0" quotePrefix="1" applyNumberFormat="1" applyBorder="1" applyAlignment="1">
      <alignment horizontal="center" vertical="top" wrapText="1"/>
    </xf>
    <xf numFmtId="4" fontId="0" fillId="0" borderId="2" xfId="0" quotePrefix="1" applyNumberFormat="1" applyBorder="1" applyAlignment="1">
      <alignment vertical="center" wrapText="1"/>
    </xf>
    <xf numFmtId="4" fontId="0" fillId="0" borderId="2" xfId="0" quotePrefix="1" applyNumberFormat="1" applyBorder="1" applyAlignment="1">
      <alignment vertical="top" wrapText="1"/>
    </xf>
    <xf numFmtId="4" fontId="1" fillId="2" borderId="2" xfId="0" applyNumberFormat="1" applyFont="1" applyFill="1" applyBorder="1" applyAlignment="1">
      <alignment vertical="top" wrapText="1"/>
    </xf>
    <xf numFmtId="4" fontId="1" fillId="0" borderId="2" xfId="0" applyNumberFormat="1" applyFont="1" applyBorder="1" applyAlignment="1">
      <alignment vertical="top" wrapText="1"/>
    </xf>
    <xf numFmtId="4" fontId="11" fillId="2" borderId="2" xfId="0" applyNumberFormat="1" applyFont="1" applyFill="1" applyBorder="1" applyAlignment="1">
      <alignment vertical="top" wrapText="1"/>
    </xf>
    <xf numFmtId="164" fontId="4" fillId="0" borderId="4" xfId="0" quotePrefix="1" applyNumberFormat="1" applyFont="1" applyBorder="1" applyAlignment="1">
      <alignment vertical="top" wrapText="1"/>
    </xf>
    <xf numFmtId="164" fontId="8" fillId="0" borderId="2" xfId="0" applyNumberFormat="1" applyFont="1" applyBorder="1" applyAlignment="1">
      <alignment vertical="top" wrapText="1"/>
    </xf>
    <xf numFmtId="0" fontId="0" fillId="0" borderId="2" xfId="0" quotePrefix="1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164" fontId="8" fillId="0" borderId="2" xfId="0" quotePrefix="1" applyNumberFormat="1" applyFont="1" applyBorder="1" applyAlignment="1">
      <alignment horizontal="center" vertical="top" wrapText="1"/>
    </xf>
    <xf numFmtId="164" fontId="4" fillId="0" borderId="2" xfId="0" quotePrefix="1" applyNumberFormat="1" applyFont="1" applyBorder="1" applyAlignment="1">
      <alignment vertical="top" wrapText="1"/>
    </xf>
    <xf numFmtId="4" fontId="0" fillId="2" borderId="2" xfId="0" applyNumberFormat="1" applyFont="1" applyFill="1" applyBorder="1" applyAlignment="1">
      <alignment vertical="top" wrapText="1"/>
    </xf>
    <xf numFmtId="4" fontId="0" fillId="0" borderId="2" xfId="0" applyNumberFormat="1" applyFont="1" applyBorder="1" applyAlignment="1">
      <alignment vertical="top" wrapText="1"/>
    </xf>
    <xf numFmtId="49" fontId="8" fillId="0" borderId="2" xfId="0" quotePrefix="1" applyNumberFormat="1" applyFont="1" applyBorder="1" applyAlignment="1">
      <alignment horizontal="center" vertical="top" wrapText="1"/>
    </xf>
    <xf numFmtId="0" fontId="3" fillId="0" borderId="2" xfId="0" quotePrefix="1" applyFont="1" applyBorder="1" applyAlignment="1">
      <alignment horizontal="center" vertical="top" wrapText="1"/>
    </xf>
    <xf numFmtId="4" fontId="0" fillId="0" borderId="2" xfId="0" quotePrefix="1" applyNumberFormat="1" applyFont="1" applyBorder="1" applyAlignment="1">
      <alignment horizontal="center" vertical="top" wrapText="1"/>
    </xf>
    <xf numFmtId="4" fontId="0" fillId="0" borderId="2" xfId="0" quotePrefix="1" applyNumberFormat="1" applyFont="1" applyBorder="1" applyAlignment="1">
      <alignment vertical="top" wrapText="1"/>
    </xf>
    <xf numFmtId="164" fontId="4" fillId="0" borderId="0" xfId="0" quotePrefix="1" applyNumberFormat="1" applyFont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164" fontId="4" fillId="0" borderId="2" xfId="0" quotePrefix="1" applyNumberFormat="1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tabSelected="1" view="pageBreakPreview" zoomScale="75" zoomScaleNormal="100" zoomScaleSheetLayoutView="75" workbookViewId="0">
      <selection activeCell="E22" sqref="E22"/>
    </sheetView>
  </sheetViews>
  <sheetFormatPr defaultRowHeight="15" x14ac:dyDescent="0.25"/>
  <cols>
    <col min="1" max="3" width="12" customWidth="1"/>
    <col min="4" max="4" width="40.7109375" customWidth="1"/>
    <col min="5" max="5" width="13.7109375" customWidth="1"/>
    <col min="6" max="6" width="17" customWidth="1"/>
    <col min="7" max="16" width="13.7109375" customWidth="1"/>
    <col min="17" max="17" width="12" bestFit="1" customWidth="1"/>
  </cols>
  <sheetData>
    <row r="1" spans="1:16" x14ac:dyDescent="0.25">
      <c r="M1" t="s">
        <v>0</v>
      </c>
    </row>
    <row r="2" spans="1:16" x14ac:dyDescent="0.25">
      <c r="M2" t="s">
        <v>1</v>
      </c>
    </row>
    <row r="3" spans="1:16" x14ac:dyDescent="0.25">
      <c r="M3" t="s">
        <v>34</v>
      </c>
    </row>
    <row r="5" spans="1:16" x14ac:dyDescent="0.25">
      <c r="A5" s="80" t="s">
        <v>27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6" x14ac:dyDescent="0.25">
      <c r="A6" s="80" t="s">
        <v>28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</row>
    <row r="7" spans="1:16" x14ac:dyDescent="0.25">
      <c r="A7" s="12" t="s">
        <v>25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5">
      <c r="A8" s="11" t="s">
        <v>26</v>
      </c>
      <c r="P8" s="1" t="s">
        <v>2</v>
      </c>
    </row>
    <row r="9" spans="1:16" x14ac:dyDescent="0.25">
      <c r="A9" s="82" t="s">
        <v>3</v>
      </c>
      <c r="B9" s="82" t="s">
        <v>4</v>
      </c>
      <c r="C9" s="82" t="s">
        <v>5</v>
      </c>
      <c r="D9" s="83" t="s">
        <v>6</v>
      </c>
      <c r="E9" s="83" t="s">
        <v>7</v>
      </c>
      <c r="F9" s="83"/>
      <c r="G9" s="83"/>
      <c r="H9" s="83"/>
      <c r="I9" s="83"/>
      <c r="J9" s="83" t="s">
        <v>14</v>
      </c>
      <c r="K9" s="83"/>
      <c r="L9" s="83"/>
      <c r="M9" s="83"/>
      <c r="N9" s="83"/>
      <c r="O9" s="83"/>
      <c r="P9" s="84" t="s">
        <v>16</v>
      </c>
    </row>
    <row r="10" spans="1:16" x14ac:dyDescent="0.25">
      <c r="A10" s="83"/>
      <c r="B10" s="83"/>
      <c r="C10" s="83"/>
      <c r="D10" s="83"/>
      <c r="E10" s="84" t="s">
        <v>8</v>
      </c>
      <c r="F10" s="83" t="s">
        <v>9</v>
      </c>
      <c r="G10" s="83" t="s">
        <v>10</v>
      </c>
      <c r="H10" s="83"/>
      <c r="I10" s="83" t="s">
        <v>13</v>
      </c>
      <c r="J10" s="84" t="s">
        <v>8</v>
      </c>
      <c r="K10" s="83" t="s">
        <v>15</v>
      </c>
      <c r="L10" s="83" t="s">
        <v>9</v>
      </c>
      <c r="M10" s="83" t="s">
        <v>10</v>
      </c>
      <c r="N10" s="83"/>
      <c r="O10" s="83" t="s">
        <v>13</v>
      </c>
      <c r="P10" s="83"/>
    </row>
    <row r="11" spans="1:16" x14ac:dyDescent="0.25">
      <c r="A11" s="83"/>
      <c r="B11" s="83"/>
      <c r="C11" s="83"/>
      <c r="D11" s="83"/>
      <c r="E11" s="83"/>
      <c r="F11" s="83"/>
      <c r="G11" s="83" t="s">
        <v>11</v>
      </c>
      <c r="H11" s="83" t="s">
        <v>12</v>
      </c>
      <c r="I11" s="83"/>
      <c r="J11" s="83"/>
      <c r="K11" s="83"/>
      <c r="L11" s="83"/>
      <c r="M11" s="83" t="s">
        <v>11</v>
      </c>
      <c r="N11" s="83" t="s">
        <v>12</v>
      </c>
      <c r="O11" s="83"/>
      <c r="P11" s="83"/>
    </row>
    <row r="12" spans="1:16" ht="44.25" customHeight="1" x14ac:dyDescent="0.25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</row>
    <row r="13" spans="1:16" x14ac:dyDescent="0.25">
      <c r="A13" s="3">
        <v>1</v>
      </c>
      <c r="B13" s="3">
        <v>2</v>
      </c>
      <c r="C13" s="3">
        <v>3</v>
      </c>
      <c r="D13" s="3">
        <v>4</v>
      </c>
      <c r="E13" s="4">
        <v>5</v>
      </c>
      <c r="F13" s="3">
        <v>6</v>
      </c>
      <c r="G13" s="3">
        <v>7</v>
      </c>
      <c r="H13" s="3">
        <v>8</v>
      </c>
      <c r="I13" s="3">
        <v>9</v>
      </c>
      <c r="J13" s="4">
        <v>10</v>
      </c>
      <c r="K13" s="3">
        <v>11</v>
      </c>
      <c r="L13" s="3">
        <v>12</v>
      </c>
      <c r="M13" s="3">
        <v>13</v>
      </c>
      <c r="N13" s="3">
        <v>14</v>
      </c>
      <c r="O13" s="3">
        <v>15</v>
      </c>
      <c r="P13" s="4">
        <v>16</v>
      </c>
    </row>
    <row r="14" spans="1:16" x14ac:dyDescent="0.25">
      <c r="A14" s="5" t="s">
        <v>17</v>
      </c>
      <c r="B14" s="6"/>
      <c r="C14" s="7"/>
      <c r="D14" s="8" t="s">
        <v>18</v>
      </c>
      <c r="E14" s="9">
        <f>E15</f>
        <v>869496</v>
      </c>
      <c r="F14" s="10">
        <f>F15</f>
        <v>-30000</v>
      </c>
      <c r="G14" s="10">
        <f t="shared" ref="G14:I14" si="0">G15</f>
        <v>0</v>
      </c>
      <c r="H14" s="10">
        <f t="shared" si="0"/>
        <v>0</v>
      </c>
      <c r="I14" s="10">
        <f t="shared" si="0"/>
        <v>899496</v>
      </c>
      <c r="J14" s="9">
        <f t="shared" ref="J14:J15" si="1">L14+O14</f>
        <v>-45000</v>
      </c>
      <c r="K14" s="10">
        <f>K15</f>
        <v>-45000</v>
      </c>
      <c r="L14" s="10">
        <f t="shared" ref="L14:O14" si="2">L15</f>
        <v>0</v>
      </c>
      <c r="M14" s="10">
        <f t="shared" si="2"/>
        <v>0</v>
      </c>
      <c r="N14" s="10">
        <f t="shared" si="2"/>
        <v>0</v>
      </c>
      <c r="O14" s="10">
        <f t="shared" si="2"/>
        <v>-45000</v>
      </c>
      <c r="P14" s="9">
        <f t="shared" ref="P14:P45" si="3">E14+J14</f>
        <v>824496</v>
      </c>
    </row>
    <row r="15" spans="1:16" x14ac:dyDescent="0.25">
      <c r="A15" s="5" t="s">
        <v>19</v>
      </c>
      <c r="B15" s="6"/>
      <c r="C15" s="7"/>
      <c r="D15" s="8" t="s">
        <v>18</v>
      </c>
      <c r="E15" s="9">
        <f t="shared" ref="E15:E17" si="4">F15+I15</f>
        <v>869496</v>
      </c>
      <c r="F15" s="10">
        <f>F16+F17+F20+F22+F25+F26+F21</f>
        <v>-30000</v>
      </c>
      <c r="G15" s="10">
        <f t="shared" ref="G15:I15" si="5">G16+G17+G20+G22+G25+G26</f>
        <v>0</v>
      </c>
      <c r="H15" s="10">
        <f t="shared" si="5"/>
        <v>0</v>
      </c>
      <c r="I15" s="10">
        <f t="shared" si="5"/>
        <v>899496</v>
      </c>
      <c r="J15" s="9">
        <f t="shared" si="1"/>
        <v>-45000</v>
      </c>
      <c r="K15" s="10">
        <f>K16+K17+K20+K22+K25+K26</f>
        <v>-45000</v>
      </c>
      <c r="L15" s="10">
        <f t="shared" ref="L15:O15" si="6">L16+L17+L20+L22+L25+L26</f>
        <v>0</v>
      </c>
      <c r="M15" s="10">
        <f t="shared" si="6"/>
        <v>0</v>
      </c>
      <c r="N15" s="10">
        <f t="shared" si="6"/>
        <v>0</v>
      </c>
      <c r="O15" s="10">
        <f t="shared" si="6"/>
        <v>-45000</v>
      </c>
      <c r="P15" s="9">
        <f t="shared" si="3"/>
        <v>824496</v>
      </c>
    </row>
    <row r="16" spans="1:16" ht="90.75" customHeight="1" x14ac:dyDescent="0.25">
      <c r="A16" s="17" t="s">
        <v>75</v>
      </c>
      <c r="B16" s="17" t="s">
        <v>76</v>
      </c>
      <c r="C16" s="70" t="s">
        <v>59</v>
      </c>
      <c r="D16" s="78" t="s">
        <v>77</v>
      </c>
      <c r="E16" s="63">
        <f t="shared" si="4"/>
        <v>15000</v>
      </c>
      <c r="F16" s="64">
        <v>15000</v>
      </c>
      <c r="G16" s="64"/>
      <c r="H16" s="64"/>
      <c r="I16" s="64"/>
      <c r="J16" s="63"/>
      <c r="K16" s="64"/>
      <c r="L16" s="64"/>
      <c r="M16" s="64"/>
      <c r="N16" s="64"/>
      <c r="O16" s="64"/>
      <c r="P16" s="63">
        <f t="shared" si="3"/>
        <v>15000</v>
      </c>
    </row>
    <row r="17" spans="1:16" ht="42" customHeight="1" x14ac:dyDescent="0.25">
      <c r="A17" s="17" t="s">
        <v>36</v>
      </c>
      <c r="B17" s="17">
        <v>2010</v>
      </c>
      <c r="C17" s="74" t="s">
        <v>37</v>
      </c>
      <c r="D17" s="71" t="s">
        <v>38</v>
      </c>
      <c r="E17" s="63">
        <f t="shared" si="4"/>
        <v>0</v>
      </c>
      <c r="F17" s="64"/>
      <c r="G17" s="64"/>
      <c r="H17" s="64"/>
      <c r="I17" s="64"/>
      <c r="J17" s="72">
        <f>L17+O17</f>
        <v>500000</v>
      </c>
      <c r="K17" s="73">
        <v>500000</v>
      </c>
      <c r="L17" s="73"/>
      <c r="M17" s="73"/>
      <c r="N17" s="73"/>
      <c r="O17" s="73">
        <v>500000</v>
      </c>
      <c r="P17" s="63">
        <f t="shared" si="3"/>
        <v>500000</v>
      </c>
    </row>
    <row r="18" spans="1:16" ht="24.75" customHeight="1" x14ac:dyDescent="0.25">
      <c r="A18" s="44"/>
      <c r="B18" s="44"/>
      <c r="C18" s="46"/>
      <c r="D18" s="67" t="s">
        <v>82</v>
      </c>
      <c r="E18" s="63"/>
      <c r="F18" s="64"/>
      <c r="G18" s="64"/>
      <c r="H18" s="64"/>
      <c r="I18" s="64"/>
      <c r="J18" s="63"/>
      <c r="K18" s="64"/>
      <c r="L18" s="64"/>
      <c r="M18" s="64"/>
      <c r="N18" s="64"/>
      <c r="O18" s="64"/>
      <c r="P18" s="63"/>
    </row>
    <row r="19" spans="1:16" ht="69" customHeight="1" x14ac:dyDescent="0.25">
      <c r="A19" s="44"/>
      <c r="B19" s="44"/>
      <c r="C19" s="46"/>
      <c r="D19" s="67" t="s">
        <v>94</v>
      </c>
      <c r="E19" s="63"/>
      <c r="F19" s="64"/>
      <c r="G19" s="64"/>
      <c r="H19" s="64"/>
      <c r="I19" s="64"/>
      <c r="J19" s="72">
        <f>L19+O19</f>
        <v>0</v>
      </c>
      <c r="K19" s="73"/>
      <c r="L19" s="73"/>
      <c r="M19" s="73"/>
      <c r="N19" s="73"/>
      <c r="O19" s="73"/>
      <c r="P19" s="63">
        <f t="shared" si="3"/>
        <v>0</v>
      </c>
    </row>
    <row r="20" spans="1:16" ht="45.75" customHeight="1" x14ac:dyDescent="0.25">
      <c r="A20" s="68" t="s">
        <v>78</v>
      </c>
      <c r="B20" s="17">
        <v>2152</v>
      </c>
      <c r="C20" s="76" t="s">
        <v>79</v>
      </c>
      <c r="D20" s="66" t="s">
        <v>80</v>
      </c>
      <c r="E20" s="72">
        <f t="shared" ref="E20:E21" si="7">F20+I20</f>
        <v>-15000</v>
      </c>
      <c r="F20" s="73">
        <v>-15000</v>
      </c>
      <c r="G20" s="73"/>
      <c r="H20" s="73"/>
      <c r="I20" s="73"/>
      <c r="J20" s="72"/>
      <c r="K20" s="73"/>
      <c r="L20" s="73"/>
      <c r="M20" s="73"/>
      <c r="N20" s="73"/>
      <c r="O20" s="73"/>
      <c r="P20" s="63">
        <f t="shared" si="3"/>
        <v>-15000</v>
      </c>
    </row>
    <row r="21" spans="1:16" ht="36.75" customHeight="1" x14ac:dyDescent="0.25">
      <c r="A21" s="19" t="s">
        <v>83</v>
      </c>
      <c r="B21" s="19" t="s">
        <v>84</v>
      </c>
      <c r="C21" s="20" t="s">
        <v>85</v>
      </c>
      <c r="D21" s="69" t="s">
        <v>86</v>
      </c>
      <c r="E21" s="72">
        <f t="shared" si="7"/>
        <v>-30000</v>
      </c>
      <c r="F21" s="73">
        <v>-30000</v>
      </c>
      <c r="G21" s="73"/>
      <c r="H21" s="73"/>
      <c r="I21" s="73"/>
      <c r="J21" s="72"/>
      <c r="K21" s="73"/>
      <c r="L21" s="73"/>
      <c r="M21" s="73"/>
      <c r="N21" s="73"/>
      <c r="O21" s="73"/>
      <c r="P21" s="63">
        <f t="shared" si="3"/>
        <v>-30000</v>
      </c>
    </row>
    <row r="22" spans="1:16" ht="106.5" customHeight="1" x14ac:dyDescent="0.25">
      <c r="A22" s="17" t="s">
        <v>96</v>
      </c>
      <c r="B22" s="17" t="s">
        <v>97</v>
      </c>
      <c r="C22" s="70" t="s">
        <v>98</v>
      </c>
      <c r="D22" s="67" t="s">
        <v>95</v>
      </c>
      <c r="E22" s="72">
        <f>F22+I22</f>
        <v>899496</v>
      </c>
      <c r="F22" s="73"/>
      <c r="G22" s="73"/>
      <c r="H22" s="73"/>
      <c r="I22" s="73">
        <v>899496</v>
      </c>
      <c r="J22" s="23"/>
      <c r="K22" s="64"/>
      <c r="L22" s="64"/>
      <c r="M22" s="64"/>
      <c r="N22" s="64"/>
      <c r="O22" s="64"/>
      <c r="P22" s="63">
        <f t="shared" si="3"/>
        <v>899496</v>
      </c>
    </row>
    <row r="23" spans="1:16" ht="25.5" customHeight="1" x14ac:dyDescent="0.25">
      <c r="A23" s="17"/>
      <c r="B23" s="17"/>
      <c r="C23" s="70"/>
      <c r="D23" s="67" t="s">
        <v>82</v>
      </c>
      <c r="E23" s="72"/>
      <c r="F23" s="73"/>
      <c r="G23" s="73"/>
      <c r="H23" s="73"/>
      <c r="I23" s="73"/>
      <c r="J23" s="23"/>
      <c r="K23" s="64"/>
      <c r="L23" s="64"/>
      <c r="M23" s="64"/>
      <c r="N23" s="64"/>
      <c r="O23" s="64"/>
      <c r="P23" s="63"/>
    </row>
    <row r="24" spans="1:16" ht="142.5" customHeight="1" x14ac:dyDescent="0.25">
      <c r="A24" s="17"/>
      <c r="B24" s="17"/>
      <c r="C24" s="70"/>
      <c r="D24" s="67" t="s">
        <v>105</v>
      </c>
      <c r="E24" s="72">
        <f>F24+I24</f>
        <v>899496</v>
      </c>
      <c r="F24" s="73"/>
      <c r="G24" s="73"/>
      <c r="H24" s="73"/>
      <c r="I24" s="73">
        <v>899496</v>
      </c>
      <c r="J24" s="23"/>
      <c r="K24" s="64"/>
      <c r="L24" s="64"/>
      <c r="M24" s="64"/>
      <c r="N24" s="64"/>
      <c r="O24" s="64"/>
      <c r="P24" s="63">
        <f t="shared" si="3"/>
        <v>899496</v>
      </c>
    </row>
    <row r="25" spans="1:16" ht="40.5" customHeight="1" x14ac:dyDescent="0.25">
      <c r="A25" s="17" t="s">
        <v>99</v>
      </c>
      <c r="B25" s="17">
        <v>7130</v>
      </c>
      <c r="C25" s="51" t="s">
        <v>100</v>
      </c>
      <c r="D25" s="67" t="s">
        <v>101</v>
      </c>
      <c r="E25" s="63"/>
      <c r="F25" s="64"/>
      <c r="G25" s="64"/>
      <c r="H25" s="64"/>
      <c r="I25" s="64"/>
      <c r="J25" s="23"/>
      <c r="K25" s="64"/>
      <c r="L25" s="64"/>
      <c r="M25" s="64"/>
      <c r="N25" s="64"/>
      <c r="O25" s="64"/>
      <c r="P25" s="63"/>
    </row>
    <row r="26" spans="1:16" ht="40.5" customHeight="1" x14ac:dyDescent="0.25">
      <c r="A26" s="68" t="s">
        <v>102</v>
      </c>
      <c r="B26" s="75">
        <v>7370</v>
      </c>
      <c r="C26" s="76" t="s">
        <v>81</v>
      </c>
      <c r="D26" s="77" t="s">
        <v>103</v>
      </c>
      <c r="E26" s="63"/>
      <c r="F26" s="64"/>
      <c r="G26" s="64"/>
      <c r="H26" s="64"/>
      <c r="I26" s="64"/>
      <c r="J26" s="23">
        <f>L26+O26</f>
        <v>-545000</v>
      </c>
      <c r="K26" s="73">
        <f>-500000-45000</f>
        <v>-545000</v>
      </c>
      <c r="L26" s="73"/>
      <c r="M26" s="73"/>
      <c r="N26" s="73"/>
      <c r="O26" s="73">
        <f>-500000-45000</f>
        <v>-545000</v>
      </c>
      <c r="P26" s="63">
        <f t="shared" si="3"/>
        <v>-545000</v>
      </c>
    </row>
    <row r="27" spans="1:16" ht="30" x14ac:dyDescent="0.25">
      <c r="A27" s="30" t="s">
        <v>20</v>
      </c>
      <c r="B27" s="31"/>
      <c r="C27" s="32"/>
      <c r="D27" s="33" t="s">
        <v>21</v>
      </c>
      <c r="E27" s="25">
        <f t="shared" ref="E27:E45" si="8">F27+I27</f>
        <v>110188</v>
      </c>
      <c r="F27" s="34">
        <f>F28</f>
        <v>110188</v>
      </c>
      <c r="G27" s="34">
        <f t="shared" ref="G27:I27" si="9">G28</f>
        <v>4000</v>
      </c>
      <c r="H27" s="34">
        <f t="shared" si="9"/>
        <v>49000</v>
      </c>
      <c r="I27" s="34">
        <f t="shared" si="9"/>
        <v>0</v>
      </c>
      <c r="J27" s="26">
        <f t="shared" ref="J27:J28" si="10">L27+O27</f>
        <v>-65188</v>
      </c>
      <c r="K27" s="34">
        <f>K28</f>
        <v>-65188</v>
      </c>
      <c r="L27" s="34">
        <f t="shared" ref="L27:O27" si="11">L28</f>
        <v>0</v>
      </c>
      <c r="M27" s="34">
        <f t="shared" si="11"/>
        <v>0</v>
      </c>
      <c r="N27" s="34">
        <f t="shared" si="11"/>
        <v>0</v>
      </c>
      <c r="O27" s="34">
        <f t="shared" si="11"/>
        <v>-65188</v>
      </c>
      <c r="P27" s="26">
        <f t="shared" si="3"/>
        <v>45000</v>
      </c>
    </row>
    <row r="28" spans="1:16" ht="30" x14ac:dyDescent="0.25">
      <c r="A28" s="30" t="s">
        <v>22</v>
      </c>
      <c r="B28" s="31"/>
      <c r="C28" s="32"/>
      <c r="D28" s="33" t="s">
        <v>21</v>
      </c>
      <c r="E28" s="25">
        <f t="shared" si="8"/>
        <v>110188</v>
      </c>
      <c r="F28" s="34">
        <f>F30+F29+F38</f>
        <v>110188</v>
      </c>
      <c r="G28" s="34">
        <f t="shared" ref="G28:I28" si="12">G30+G29+G38</f>
        <v>4000</v>
      </c>
      <c r="H28" s="34">
        <f t="shared" si="12"/>
        <v>49000</v>
      </c>
      <c r="I28" s="34">
        <f t="shared" si="12"/>
        <v>0</v>
      </c>
      <c r="J28" s="26">
        <f t="shared" si="10"/>
        <v>-65188</v>
      </c>
      <c r="K28" s="34">
        <f>K30+K29</f>
        <v>-65188</v>
      </c>
      <c r="L28" s="34">
        <f t="shared" ref="L28:O28" si="13">L30+L29</f>
        <v>0</v>
      </c>
      <c r="M28" s="34">
        <f t="shared" si="13"/>
        <v>0</v>
      </c>
      <c r="N28" s="34">
        <f t="shared" si="13"/>
        <v>0</v>
      </c>
      <c r="O28" s="34">
        <f t="shared" si="13"/>
        <v>-65188</v>
      </c>
      <c r="P28" s="26">
        <f t="shared" si="3"/>
        <v>45000</v>
      </c>
    </row>
    <row r="29" spans="1:16" ht="55.5" customHeight="1" x14ac:dyDescent="0.25">
      <c r="A29" s="28" t="s">
        <v>104</v>
      </c>
      <c r="B29" s="19" t="s">
        <v>58</v>
      </c>
      <c r="C29" s="51" t="s">
        <v>59</v>
      </c>
      <c r="D29" s="57" t="s">
        <v>74</v>
      </c>
      <c r="E29" s="25">
        <f>F29+I29</f>
        <v>9000</v>
      </c>
      <c r="F29" s="34">
        <f>13000-4000</f>
        <v>9000</v>
      </c>
      <c r="G29" s="34">
        <v>13000</v>
      </c>
      <c r="H29" s="34"/>
      <c r="I29" s="34"/>
      <c r="J29" s="26"/>
      <c r="K29" s="34"/>
      <c r="L29" s="34"/>
      <c r="M29" s="34"/>
      <c r="N29" s="34"/>
      <c r="O29" s="34"/>
      <c r="P29" s="26">
        <f t="shared" si="3"/>
        <v>9000</v>
      </c>
    </row>
    <row r="30" spans="1:16" x14ac:dyDescent="0.25">
      <c r="A30" s="28" t="s">
        <v>39</v>
      </c>
      <c r="B30" s="19"/>
      <c r="C30" s="20"/>
      <c r="D30" s="47" t="s">
        <v>40</v>
      </c>
      <c r="E30" s="25">
        <f t="shared" si="8"/>
        <v>56188</v>
      </c>
      <c r="F30" s="34">
        <f>F31+F32+F34+F36+F37</f>
        <v>56188</v>
      </c>
      <c r="G30" s="34">
        <f t="shared" ref="G30:I30" si="14">G31+G32+G34+G36+G37</f>
        <v>-9000</v>
      </c>
      <c r="H30" s="34">
        <f t="shared" si="14"/>
        <v>49000</v>
      </c>
      <c r="I30" s="34">
        <f t="shared" si="14"/>
        <v>0</v>
      </c>
      <c r="J30" s="26">
        <f>L30+O30</f>
        <v>-65188</v>
      </c>
      <c r="K30" s="34">
        <f>K31+K32+K34+K36+K37</f>
        <v>-65188</v>
      </c>
      <c r="L30" s="34">
        <f t="shared" ref="L30:O30" si="15">L31+L32+L34+L36+L37</f>
        <v>0</v>
      </c>
      <c r="M30" s="34">
        <f t="shared" si="15"/>
        <v>0</v>
      </c>
      <c r="N30" s="34">
        <f t="shared" si="15"/>
        <v>0</v>
      </c>
      <c r="O30" s="34">
        <f t="shared" si="15"/>
        <v>-65188</v>
      </c>
      <c r="P30" s="26">
        <f t="shared" si="3"/>
        <v>-9000</v>
      </c>
    </row>
    <row r="31" spans="1:16" ht="30.75" customHeight="1" x14ac:dyDescent="0.25">
      <c r="A31" s="28" t="s">
        <v>41</v>
      </c>
      <c r="B31" s="19" t="s">
        <v>42</v>
      </c>
      <c r="C31" s="20" t="s">
        <v>43</v>
      </c>
      <c r="D31" s="29" t="s">
        <v>44</v>
      </c>
      <c r="E31" s="25">
        <f>F31+I31</f>
        <v>3000</v>
      </c>
      <c r="F31" s="34">
        <f>-15000-6000+24000</f>
        <v>3000</v>
      </c>
      <c r="G31" s="34"/>
      <c r="H31" s="34">
        <v>24000</v>
      </c>
      <c r="I31" s="34"/>
      <c r="J31" s="26">
        <f t="shared" ref="J31:J33" si="16">K31+O31</f>
        <v>0</v>
      </c>
      <c r="K31" s="34"/>
      <c r="L31" s="34"/>
      <c r="M31" s="34"/>
      <c r="N31" s="34"/>
      <c r="O31" s="34"/>
      <c r="P31" s="25">
        <f t="shared" si="3"/>
        <v>3000</v>
      </c>
    </row>
    <row r="32" spans="1:16" ht="30.75" customHeight="1" x14ac:dyDescent="0.25">
      <c r="A32" s="28" t="s">
        <v>45</v>
      </c>
      <c r="B32" s="19" t="s">
        <v>46</v>
      </c>
      <c r="C32" s="20"/>
      <c r="D32" s="29" t="s">
        <v>47</v>
      </c>
      <c r="E32" s="25">
        <f>F32+I32</f>
        <v>0</v>
      </c>
      <c r="F32" s="34">
        <f>F33</f>
        <v>0</v>
      </c>
      <c r="G32" s="34">
        <f>G33</f>
        <v>0</v>
      </c>
      <c r="H32" s="34">
        <f t="shared" ref="H32:I32" si="17">H33</f>
        <v>25000</v>
      </c>
      <c r="I32" s="34">
        <f t="shared" si="17"/>
        <v>0</v>
      </c>
      <c r="J32" s="26">
        <f t="shared" si="16"/>
        <v>0</v>
      </c>
      <c r="K32" s="34"/>
      <c r="L32" s="34"/>
      <c r="M32" s="34"/>
      <c r="N32" s="34"/>
      <c r="O32" s="34"/>
      <c r="P32" s="25">
        <f t="shared" si="3"/>
        <v>0</v>
      </c>
    </row>
    <row r="33" spans="1:16" ht="39.75" customHeight="1" x14ac:dyDescent="0.25">
      <c r="A33" s="28" t="s">
        <v>48</v>
      </c>
      <c r="B33" s="19" t="s">
        <v>49</v>
      </c>
      <c r="C33" s="20" t="s">
        <v>50</v>
      </c>
      <c r="D33" s="29" t="s">
        <v>51</v>
      </c>
      <c r="E33" s="25">
        <f>F33+I33</f>
        <v>0</v>
      </c>
      <c r="F33" s="34">
        <f>-10000-30000+15000+25000</f>
        <v>0</v>
      </c>
      <c r="G33" s="34"/>
      <c r="H33" s="34">
        <v>25000</v>
      </c>
      <c r="I33" s="34"/>
      <c r="J33" s="26">
        <f t="shared" si="16"/>
        <v>0</v>
      </c>
      <c r="K33" s="34"/>
      <c r="L33" s="34"/>
      <c r="M33" s="34"/>
      <c r="N33" s="34"/>
      <c r="O33" s="34"/>
      <c r="P33" s="25">
        <f t="shared" si="3"/>
        <v>0</v>
      </c>
    </row>
    <row r="34" spans="1:16" ht="144.75" customHeight="1" x14ac:dyDescent="0.25">
      <c r="A34" s="59" t="s">
        <v>69</v>
      </c>
      <c r="B34" s="59">
        <v>1060</v>
      </c>
      <c r="C34" s="60"/>
      <c r="D34" s="61" t="s">
        <v>70</v>
      </c>
      <c r="E34" s="25">
        <f>E35</f>
        <v>65188</v>
      </c>
      <c r="F34" s="34">
        <f>F35</f>
        <v>65188</v>
      </c>
      <c r="G34" s="34">
        <f t="shared" ref="G34:H34" si="18">G35</f>
        <v>0</v>
      </c>
      <c r="H34" s="34">
        <f t="shared" si="18"/>
        <v>0</v>
      </c>
      <c r="I34" s="34">
        <f>I35</f>
        <v>0</v>
      </c>
      <c r="J34" s="26">
        <f>L34+O34</f>
        <v>-65188</v>
      </c>
      <c r="K34" s="34">
        <f>K35</f>
        <v>-65188</v>
      </c>
      <c r="L34" s="34">
        <f t="shared" ref="L34:O34" si="19">L35</f>
        <v>0</v>
      </c>
      <c r="M34" s="34">
        <f t="shared" si="19"/>
        <v>0</v>
      </c>
      <c r="N34" s="34">
        <f t="shared" si="19"/>
        <v>0</v>
      </c>
      <c r="O34" s="34">
        <f t="shared" si="19"/>
        <v>-65188</v>
      </c>
      <c r="P34" s="25">
        <f t="shared" si="3"/>
        <v>0</v>
      </c>
    </row>
    <row r="35" spans="1:16" ht="39.75" customHeight="1" x14ac:dyDescent="0.25">
      <c r="A35" s="59" t="s">
        <v>71</v>
      </c>
      <c r="B35" s="59" t="s">
        <v>72</v>
      </c>
      <c r="C35" s="60" t="s">
        <v>50</v>
      </c>
      <c r="D35" s="62" t="s">
        <v>73</v>
      </c>
      <c r="E35" s="25">
        <f>F35+I35</f>
        <v>65188</v>
      </c>
      <c r="F35" s="34">
        <f>46888+18300</f>
        <v>65188</v>
      </c>
      <c r="G35" s="34"/>
      <c r="H35" s="34"/>
      <c r="I35" s="34"/>
      <c r="J35" s="26">
        <f>L35+O35</f>
        <v>-65188</v>
      </c>
      <c r="K35" s="34">
        <v>-65188</v>
      </c>
      <c r="L35" s="34"/>
      <c r="M35" s="34"/>
      <c r="N35" s="34"/>
      <c r="O35" s="34">
        <v>-65188</v>
      </c>
      <c r="P35" s="25">
        <f t="shared" si="3"/>
        <v>0</v>
      </c>
    </row>
    <row r="36" spans="1:16" ht="45" customHeight="1" x14ac:dyDescent="0.25">
      <c r="A36" s="28" t="s">
        <v>66</v>
      </c>
      <c r="B36" s="19" t="s">
        <v>67</v>
      </c>
      <c r="C36" s="20" t="s">
        <v>65</v>
      </c>
      <c r="D36" s="29" t="s">
        <v>68</v>
      </c>
      <c r="E36" s="25">
        <f>F36+I36</f>
        <v>-3000</v>
      </c>
      <c r="F36" s="34">
        <f>-3000</f>
        <v>-3000</v>
      </c>
      <c r="G36" s="34"/>
      <c r="H36" s="34"/>
      <c r="I36" s="34"/>
      <c r="J36" s="26"/>
      <c r="K36" s="34"/>
      <c r="L36" s="34"/>
      <c r="M36" s="34"/>
      <c r="N36" s="34"/>
      <c r="O36" s="34"/>
      <c r="P36" s="25">
        <f t="shared" si="3"/>
        <v>-3000</v>
      </c>
    </row>
    <row r="37" spans="1:16" ht="45" customHeight="1" x14ac:dyDescent="0.25">
      <c r="A37" s="28" t="s">
        <v>88</v>
      </c>
      <c r="B37" s="19" t="s">
        <v>89</v>
      </c>
      <c r="C37" s="20" t="s">
        <v>35</v>
      </c>
      <c r="D37" s="29" t="s">
        <v>90</v>
      </c>
      <c r="E37" s="25">
        <f>F37+I37</f>
        <v>-9000</v>
      </c>
      <c r="F37" s="34">
        <f>-9000</f>
        <v>-9000</v>
      </c>
      <c r="G37" s="34">
        <v>-9000</v>
      </c>
      <c r="H37" s="34"/>
      <c r="I37" s="34"/>
      <c r="J37" s="26"/>
      <c r="K37" s="34"/>
      <c r="L37" s="34"/>
      <c r="M37" s="34"/>
      <c r="N37" s="34"/>
      <c r="O37" s="34"/>
      <c r="P37" s="25">
        <f t="shared" si="3"/>
        <v>-9000</v>
      </c>
    </row>
    <row r="38" spans="1:16" ht="77.25" customHeight="1" x14ac:dyDescent="0.25">
      <c r="A38" s="52" t="s">
        <v>106</v>
      </c>
      <c r="B38" s="45">
        <v>5061</v>
      </c>
      <c r="C38" s="85" t="s">
        <v>107</v>
      </c>
      <c r="D38" s="53" t="s">
        <v>108</v>
      </c>
      <c r="E38" s="23">
        <f>F38+I38</f>
        <v>45000</v>
      </c>
      <c r="F38" s="86">
        <v>45000</v>
      </c>
      <c r="G38" s="86"/>
      <c r="H38" s="86"/>
      <c r="I38" s="86"/>
      <c r="J38" s="65"/>
      <c r="K38" s="86"/>
      <c r="L38" s="86"/>
      <c r="M38" s="86"/>
      <c r="N38" s="86"/>
      <c r="O38" s="86"/>
      <c r="P38" s="23">
        <f t="shared" si="3"/>
        <v>45000</v>
      </c>
    </row>
    <row r="39" spans="1:16" ht="42.75" customHeight="1" x14ac:dyDescent="0.25">
      <c r="A39" s="48" t="s">
        <v>52</v>
      </c>
      <c r="B39" s="19"/>
      <c r="C39" s="49"/>
      <c r="D39" s="50" t="s">
        <v>53</v>
      </c>
      <c r="E39" s="23">
        <f>E40</f>
        <v>-12561</v>
      </c>
      <c r="F39" s="23">
        <f t="shared" ref="F39:I39" si="20">F40</f>
        <v>-12561</v>
      </c>
      <c r="G39" s="23">
        <f t="shared" si="20"/>
        <v>0</v>
      </c>
      <c r="H39" s="23">
        <f t="shared" si="20"/>
        <v>6000</v>
      </c>
      <c r="I39" s="23">
        <f t="shared" si="20"/>
        <v>0</v>
      </c>
      <c r="J39" s="23">
        <f t="shared" ref="J39" si="21">J40</f>
        <v>45365</v>
      </c>
      <c r="K39" s="23">
        <f t="shared" ref="K39" si="22">K40</f>
        <v>45365</v>
      </c>
      <c r="L39" s="23">
        <f t="shared" ref="L39" si="23">L40</f>
        <v>0</v>
      </c>
      <c r="M39" s="23">
        <f t="shared" ref="M39" si="24">M40</f>
        <v>0</v>
      </c>
      <c r="N39" s="23">
        <f t="shared" ref="N39" si="25">N40</f>
        <v>0</v>
      </c>
      <c r="O39" s="23">
        <f t="shared" ref="O39" si="26">O40</f>
        <v>45365</v>
      </c>
      <c r="P39" s="23">
        <f t="shared" si="3"/>
        <v>32804</v>
      </c>
    </row>
    <row r="40" spans="1:16" ht="54" customHeight="1" x14ac:dyDescent="0.25">
      <c r="A40" s="48" t="s">
        <v>54</v>
      </c>
      <c r="B40" s="19"/>
      <c r="C40" s="51"/>
      <c r="D40" s="50" t="s">
        <v>53</v>
      </c>
      <c r="E40" s="23">
        <f t="shared" ref="E40:E43" si="27">F40+I40</f>
        <v>-12561</v>
      </c>
      <c r="F40" s="24">
        <f>F41+F42+F43+F44</f>
        <v>-12561</v>
      </c>
      <c r="G40" s="24">
        <f t="shared" ref="G40:I40" si="28">G41+G42+G43+G44</f>
        <v>0</v>
      </c>
      <c r="H40" s="24">
        <f t="shared" si="28"/>
        <v>6000</v>
      </c>
      <c r="I40" s="24">
        <f t="shared" si="28"/>
        <v>0</v>
      </c>
      <c r="J40" s="65">
        <f>L40+O40</f>
        <v>45365</v>
      </c>
      <c r="K40" s="24">
        <f>K41+K42+K43+K44</f>
        <v>45365</v>
      </c>
      <c r="L40" s="24">
        <f t="shared" ref="L40:O40" si="29">L41+L42+L43+L44</f>
        <v>0</v>
      </c>
      <c r="M40" s="24">
        <f t="shared" si="29"/>
        <v>0</v>
      </c>
      <c r="N40" s="24">
        <f t="shared" si="29"/>
        <v>0</v>
      </c>
      <c r="O40" s="24">
        <f t="shared" si="29"/>
        <v>45365</v>
      </c>
      <c r="P40" s="23">
        <f t="shared" si="3"/>
        <v>32804</v>
      </c>
    </row>
    <row r="41" spans="1:16" ht="54" customHeight="1" x14ac:dyDescent="0.25">
      <c r="A41" s="54" t="s">
        <v>57</v>
      </c>
      <c r="B41" s="55" t="s">
        <v>58</v>
      </c>
      <c r="C41" s="56" t="s">
        <v>59</v>
      </c>
      <c r="D41" s="57" t="s">
        <v>60</v>
      </c>
      <c r="E41" s="23">
        <f t="shared" si="27"/>
        <v>13570</v>
      </c>
      <c r="F41" s="24">
        <f>7570+6000</f>
        <v>13570</v>
      </c>
      <c r="G41" s="24"/>
      <c r="H41" s="24">
        <v>6000</v>
      </c>
      <c r="I41" s="21"/>
      <c r="J41" s="22"/>
      <c r="K41" s="21"/>
      <c r="L41" s="21"/>
      <c r="M41" s="21"/>
      <c r="N41" s="21"/>
      <c r="O41" s="21"/>
      <c r="P41" s="23">
        <f t="shared" si="3"/>
        <v>13570</v>
      </c>
    </row>
    <row r="42" spans="1:16" ht="29.25" customHeight="1" x14ac:dyDescent="0.25">
      <c r="A42" s="54" t="s">
        <v>62</v>
      </c>
      <c r="B42" s="55" t="s">
        <v>63</v>
      </c>
      <c r="C42" s="56" t="s">
        <v>61</v>
      </c>
      <c r="D42" s="58" t="s">
        <v>64</v>
      </c>
      <c r="E42" s="23">
        <f t="shared" si="27"/>
        <v>9625</v>
      </c>
      <c r="F42" s="24">
        <v>9625</v>
      </c>
      <c r="G42" s="24"/>
      <c r="H42" s="24"/>
      <c r="I42" s="21"/>
      <c r="J42" s="22"/>
      <c r="K42" s="21"/>
      <c r="L42" s="21"/>
      <c r="M42" s="21"/>
      <c r="N42" s="21"/>
      <c r="O42" s="21"/>
      <c r="P42" s="23">
        <f t="shared" si="3"/>
        <v>9625</v>
      </c>
    </row>
    <row r="43" spans="1:16" ht="54" customHeight="1" x14ac:dyDescent="0.25">
      <c r="A43" s="52">
        <v>1014060</v>
      </c>
      <c r="B43" s="45">
        <v>4060</v>
      </c>
      <c r="C43" s="20" t="s">
        <v>55</v>
      </c>
      <c r="D43" s="53" t="s">
        <v>56</v>
      </c>
      <c r="E43" s="23">
        <f t="shared" si="27"/>
        <v>-35756</v>
      </c>
      <c r="F43" s="24">
        <f>-15971-10000-9785</f>
        <v>-35756</v>
      </c>
      <c r="G43" s="24"/>
      <c r="H43" s="24"/>
      <c r="I43" s="21"/>
      <c r="J43" s="65">
        <f>L43+O43</f>
        <v>39150</v>
      </c>
      <c r="K43" s="24">
        <v>39150</v>
      </c>
      <c r="L43" s="24"/>
      <c r="M43" s="24"/>
      <c r="N43" s="24"/>
      <c r="O43" s="24">
        <v>39150</v>
      </c>
      <c r="P43" s="23">
        <f t="shared" si="3"/>
        <v>3394</v>
      </c>
    </row>
    <row r="44" spans="1:16" ht="36" customHeight="1" x14ac:dyDescent="0.25">
      <c r="A44" s="59" t="s">
        <v>91</v>
      </c>
      <c r="B44" s="59" t="s">
        <v>92</v>
      </c>
      <c r="C44" s="60" t="s">
        <v>87</v>
      </c>
      <c r="D44" s="62" t="s">
        <v>93</v>
      </c>
      <c r="E44" s="23"/>
      <c r="F44" s="24"/>
      <c r="G44" s="24"/>
      <c r="H44" s="24"/>
      <c r="I44" s="21"/>
      <c r="J44" s="65">
        <f>L44+O44</f>
        <v>6215</v>
      </c>
      <c r="K44" s="24">
        <f>3300+2915</f>
        <v>6215</v>
      </c>
      <c r="L44" s="24"/>
      <c r="M44" s="24"/>
      <c r="N44" s="24"/>
      <c r="O44" s="24">
        <v>6215</v>
      </c>
      <c r="P44" s="23">
        <f t="shared" si="3"/>
        <v>6215</v>
      </c>
    </row>
    <row r="45" spans="1:16" x14ac:dyDescent="0.25">
      <c r="A45" s="35" t="s">
        <v>23</v>
      </c>
      <c r="B45" s="36" t="s">
        <v>23</v>
      </c>
      <c r="C45" s="37" t="s">
        <v>23</v>
      </c>
      <c r="D45" s="38" t="s">
        <v>24</v>
      </c>
      <c r="E45" s="26">
        <f t="shared" si="8"/>
        <v>967123</v>
      </c>
      <c r="F45" s="26">
        <f>F27+F14+F39</f>
        <v>67627</v>
      </c>
      <c r="G45" s="26">
        <f t="shared" ref="G45:I45" si="30">G27+G14+G39</f>
        <v>4000</v>
      </c>
      <c r="H45" s="26">
        <f t="shared" si="30"/>
        <v>55000</v>
      </c>
      <c r="I45" s="26">
        <f t="shared" si="30"/>
        <v>899496</v>
      </c>
      <c r="J45" s="26">
        <f>L45+O45</f>
        <v>-64823</v>
      </c>
      <c r="K45" s="26">
        <f>K27+K14+K39</f>
        <v>-64823</v>
      </c>
      <c r="L45" s="26">
        <f t="shared" ref="L45:O45" si="31">L27+L14+L39</f>
        <v>0</v>
      </c>
      <c r="M45" s="26">
        <f t="shared" si="31"/>
        <v>0</v>
      </c>
      <c r="N45" s="26">
        <f t="shared" si="31"/>
        <v>0</v>
      </c>
      <c r="O45" s="26">
        <f t="shared" si="31"/>
        <v>-64823</v>
      </c>
      <c r="P45" s="26">
        <f t="shared" si="3"/>
        <v>902300</v>
      </c>
    </row>
    <row r="46" spans="1:16" ht="9" customHeight="1" x14ac:dyDescent="0.2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1:16" ht="50.25" customHeight="1" x14ac:dyDescent="0.25">
      <c r="A47" s="39"/>
      <c r="B47" s="39"/>
      <c r="C47" s="39"/>
      <c r="D47" s="40" t="s">
        <v>29</v>
      </c>
      <c r="E47" s="41">
        <f>F47+I47</f>
        <v>964684</v>
      </c>
      <c r="F47" s="41">
        <f>F34+F24</f>
        <v>65188</v>
      </c>
      <c r="G47" s="41">
        <f t="shared" ref="G47:I47" si="32">G34+G24</f>
        <v>0</v>
      </c>
      <c r="H47" s="41">
        <f t="shared" si="32"/>
        <v>0</v>
      </c>
      <c r="I47" s="41">
        <f t="shared" si="32"/>
        <v>899496</v>
      </c>
      <c r="J47" s="41">
        <f>L47+O47</f>
        <v>-65188</v>
      </c>
      <c r="K47" s="41">
        <f>K34+K24</f>
        <v>-65188</v>
      </c>
      <c r="L47" s="41">
        <f t="shared" ref="L47:O47" si="33">L34+L24</f>
        <v>0</v>
      </c>
      <c r="M47" s="41">
        <f t="shared" si="33"/>
        <v>0</v>
      </c>
      <c r="N47" s="41">
        <f t="shared" si="33"/>
        <v>0</v>
      </c>
      <c r="O47" s="41">
        <f t="shared" si="33"/>
        <v>-65188</v>
      </c>
      <c r="P47" s="42">
        <f>E47+J47</f>
        <v>899496</v>
      </c>
    </row>
    <row r="48" spans="1:16" ht="15.75" x14ac:dyDescent="0.25">
      <c r="A48" s="39"/>
      <c r="B48" s="39"/>
      <c r="C48" s="39"/>
      <c r="D48" s="40" t="s">
        <v>30</v>
      </c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3"/>
    </row>
    <row r="49" spans="1:17" ht="75.75" customHeight="1" x14ac:dyDescent="0.25">
      <c r="A49" s="39"/>
      <c r="B49" s="39"/>
      <c r="C49" s="39"/>
      <c r="D49" s="40" t="s">
        <v>31</v>
      </c>
      <c r="E49" s="41">
        <f>F49+I49</f>
        <v>65188</v>
      </c>
      <c r="F49" s="41">
        <f>F34</f>
        <v>65188</v>
      </c>
      <c r="G49" s="41">
        <f t="shared" ref="G49:I49" si="34">G34</f>
        <v>0</v>
      </c>
      <c r="H49" s="41">
        <f t="shared" si="34"/>
        <v>0</v>
      </c>
      <c r="I49" s="41">
        <f t="shared" si="34"/>
        <v>0</v>
      </c>
      <c r="J49" s="41">
        <f>L49+O49</f>
        <v>-65188</v>
      </c>
      <c r="K49" s="41">
        <f>K34</f>
        <v>-65188</v>
      </c>
      <c r="L49" s="41">
        <f t="shared" ref="L49:O49" si="35">L34</f>
        <v>0</v>
      </c>
      <c r="M49" s="41">
        <f t="shared" si="35"/>
        <v>0</v>
      </c>
      <c r="N49" s="41">
        <f t="shared" si="35"/>
        <v>0</v>
      </c>
      <c r="O49" s="41">
        <f t="shared" si="35"/>
        <v>-65188</v>
      </c>
      <c r="P49" s="42">
        <f>E49+J49</f>
        <v>0</v>
      </c>
    </row>
    <row r="50" spans="1:17" ht="18.75" x14ac:dyDescent="0.3">
      <c r="D50" s="13" t="s">
        <v>32</v>
      </c>
      <c r="E50" s="13"/>
      <c r="F50" s="13"/>
      <c r="G50" s="13"/>
      <c r="H50" s="14"/>
      <c r="I50" s="15"/>
      <c r="J50" s="15"/>
      <c r="K50" s="15"/>
      <c r="L50" s="16"/>
      <c r="M50" s="79" t="s">
        <v>33</v>
      </c>
      <c r="N50" s="79"/>
      <c r="O50" s="79"/>
      <c r="P50" s="79"/>
      <c r="Q50" s="79"/>
    </row>
    <row r="52" spans="1:17" x14ac:dyDescent="0.25">
      <c r="E52" s="18"/>
    </row>
  </sheetData>
  <mergeCells count="23">
    <mergeCell ref="J9:O9"/>
    <mergeCell ref="J10:J12"/>
    <mergeCell ref="K10:K12"/>
    <mergeCell ref="L10:L12"/>
    <mergeCell ref="M10:N10"/>
    <mergeCell ref="M11:M12"/>
    <mergeCell ref="N11:N12"/>
    <mergeCell ref="M50:Q50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</mergeCells>
  <pageMargins left="0.19685039370078741" right="0.19685039370078741" top="0.39370078740157483" bottom="0.19685039370078741" header="0" footer="0"/>
  <pageSetup paperSize="9" scale="56" fitToHeight="500" orientation="landscape" horizontalDpi="0" verticalDpi="0" r:id="rId1"/>
  <headerFooter differentFirst="1">
    <oddHeader xml:space="preserve">&amp;RПродовження додатка 3
до рішення міської ради
</oddHeader>
  </headerFooter>
  <rowBreaks count="1" manualBreakCount="1">
    <brk id="27" max="15" man="1"/>
  </rowBreaks>
  <colBreaks count="1" manualBreakCount="1">
    <brk id="16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cp:lastPrinted>2021-11-23T14:31:11Z</cp:lastPrinted>
  <dcterms:created xsi:type="dcterms:W3CDTF">2021-02-15T17:47:07Z</dcterms:created>
  <dcterms:modified xsi:type="dcterms:W3CDTF">2021-11-23T14:31:38Z</dcterms:modified>
</cp:coreProperties>
</file>