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'Лист1'!$A$1:$P$46</definedName>
  </definedNames>
  <calcPr fullCalcOnLoad="1"/>
</workbook>
</file>

<file path=xl/sharedStrings.xml><?xml version="1.0" encoding="utf-8"?>
<sst xmlns="http://schemas.openxmlformats.org/spreadsheetml/2006/main" count="85" uniqueCount="70">
  <si>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</si>
  <si>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</si>
  <si>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</si>
  <si>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</si>
  <si>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</si>
  <si>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</si>
  <si>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</si>
  <si>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</si>
  <si>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</si>
  <si>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</si>
  <si>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</si>
  <si>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</si>
  <si>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0910</t>
  </si>
  <si>
    <t>1010</t>
  </si>
  <si>
    <t xml:space="preserve"> 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</si>
  <si>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</si>
  <si>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</si>
  <si>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</si>
  <si>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Відділ освіти, молоді та спорту виконавчого комітету Баштанської міської ради</t>
  </si>
  <si>
    <t>Разом</t>
  </si>
  <si>
    <t>1020</t>
  </si>
  <si>
    <t>0921</t>
  </si>
  <si>
    <t>в тому числі:</t>
  </si>
  <si>
    <t>0600000</t>
  </si>
  <si>
    <t>0610000</t>
  </si>
  <si>
    <t>0611000</t>
  </si>
  <si>
    <t>0611010</t>
  </si>
  <si>
    <t>Надання дошкільної освіти</t>
  </si>
  <si>
    <t>0611020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</si>
  <si>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</si>
  <si>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</si>
  <si>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</si>
  <si>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</si>
  <si>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видатків  міського бюджету  на 2020 рік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</si>
  <si>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</si>
  <si>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</si>
  <si>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</si>
  <si>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</si>
  <si>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 загальної середньої освіти ( у тому числі з дошкільними підрозділами (відділеннями, групами))</t>
  </si>
  <si>
    <t>Зміни до розподілу</t>
  </si>
  <si>
    <t>Додаток 3.1</t>
  </si>
  <si>
    <t>0620</t>
  </si>
  <si>
    <t>0116030</t>
  </si>
  <si>
    <t>Організація благоустрою населених пунктів</t>
  </si>
  <si>
    <t>Перший заступник міського голови</t>
  </si>
  <si>
    <t>Володимир ДРАГУНОВСЬКИЙ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</si>
  <si>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</si>
  <si>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</si>
  <si>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</si>
  <si>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</si>
  <si>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0119770</t>
  </si>
  <si>
    <t>0180</t>
  </si>
  <si>
    <t>Інші субвенції з місцевого бюджету</t>
  </si>
  <si>
    <t xml:space="preserve">субвенція з міського бюджету Баштанської міської ради обласному бюджету Миколаївської області на співфінасування придбання шкільного автобусу </t>
  </si>
  <si>
    <t>0117361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</si>
  <si>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</si>
  <si>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</si>
  <si>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0117330</t>
  </si>
  <si>
    <t>7330</t>
  </si>
  <si>
    <t>0443</t>
  </si>
  <si>
    <t>Будівництво інших об"єктів комунальної власності</t>
  </si>
  <si>
    <t>за рахунок залишку коштів субвенції  на надання державної підтримки особам з особливими освітніми потребами, що утворився на початок бюджетного періоду</t>
  </si>
  <si>
    <t>за рахунок залишку коштів субвенції з місцевого бюджету на здійснення переданих видатків у сфері освіти за рахунок коштів освітньої субвенції</t>
  </si>
  <si>
    <t>0617321</t>
  </si>
  <si>
    <t>Будівництво освітніх установ та закладів</t>
  </si>
  <si>
    <t>субвенція з міського бюджету Баштанської міської ради обласному бюджету Миколаївської області на співфінасування закупівлі комп"ютерного обладнання</t>
  </si>
  <si>
    <t xml:space="preserve"> за рахунок субвенції з місцевого бюджету на забезпечення якісної, сучасної та доступної загальної середньої освіти " Нова українська школа" за рахунок відповідної субвенції з державного бюджету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</si>
  <si>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</si>
  <si>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01.01.2020)</t>
  </si>
  <si>
    <t>23   червня  2020 року №7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</si>
</sst>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82" fontId="5" fillId="0" borderId="10" xfId="0" applyNumberFormat="1" applyFont="1" applyBorder="1" applyAlignment="1">
      <alignment vertical="top" wrapText="1"/>
    </xf>
    <xf numFmtId="0" fontId="6" fillId="6" borderId="10" xfId="0" applyFont="1" applyFill="1" applyBorder="1" applyAlignment="1">
      <alignment horizontal="justify" vertical="top" wrapText="1"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1" fontId="1" fillId="34" borderId="10" xfId="0" applyNumberFormat="1" applyFont="1" applyFill="1" applyBorder="1" applyAlignment="1">
      <alignment vertical="top" wrapText="1"/>
    </xf>
    <xf numFmtId="1" fontId="5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6" fillId="0" borderId="10" xfId="0" applyNumberFormat="1" applyFont="1" applyFill="1" applyBorder="1" applyAlignment="1">
      <alignment vertical="top" wrapText="1"/>
    </xf>
    <xf numFmtId="2" fontId="6" fillId="6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182" fontId="6" fillId="6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180" fontId="6" fillId="0" borderId="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vertical="top" wrapText="1"/>
    </xf>
    <xf numFmtId="2" fontId="5" fillId="34" borderId="10" xfId="0" applyNumberFormat="1" applyFont="1" applyFill="1" applyBorder="1" applyAlignment="1">
      <alignment vertical="top"/>
    </xf>
    <xf numFmtId="2" fontId="49" fillId="0" borderId="10" xfId="0" applyNumberFormat="1" applyFont="1" applyBorder="1" applyAlignment="1">
      <alignment vertical="top"/>
    </xf>
    <xf numFmtId="2" fontId="49" fillId="34" borderId="10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6" fillId="0" borderId="0" xfId="0" applyNumberFormat="1" applyFont="1" applyBorder="1" applyAlignment="1" quotePrefix="1">
      <alignment vertical="top" wrapText="1"/>
    </xf>
    <xf numFmtId="180" fontId="50" fillId="0" borderId="10" xfId="0" applyNumberFormat="1" applyFont="1" applyBorder="1" applyAlignment="1">
      <alignment vertical="center" wrapText="1"/>
    </xf>
    <xf numFmtId="2" fontId="50" fillId="33" borderId="10" xfId="0" applyNumberFormat="1" applyFont="1" applyFill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1" fontId="50" fillId="33" borderId="10" xfId="0" applyNumberFormat="1" applyFont="1" applyFill="1" applyBorder="1" applyAlignment="1">
      <alignment vertical="top" wrapText="1"/>
    </xf>
    <xf numFmtId="180" fontId="50" fillId="34" borderId="10" xfId="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 quotePrefix="1">
      <alignment horizontal="center" vertical="top" wrapText="1"/>
    </xf>
    <xf numFmtId="180" fontId="50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vertical="top"/>
    </xf>
    <xf numFmtId="49" fontId="49" fillId="0" borderId="10" xfId="0" applyNumberFormat="1" applyFont="1" applyBorder="1" applyAlignment="1">
      <alignment horizontal="center" vertical="top"/>
    </xf>
    <xf numFmtId="49" fontId="49" fillId="0" borderId="10" xfId="0" applyNumberFormat="1" applyFont="1" applyFill="1" applyBorder="1" applyAlignment="1">
      <alignment horizontal="center" vertical="top" wrapText="1"/>
    </xf>
    <xf numFmtId="1" fontId="49" fillId="0" borderId="10" xfId="0" applyNumberFormat="1" applyFont="1" applyBorder="1" applyAlignment="1">
      <alignment vertical="top"/>
    </xf>
    <xf numFmtId="1" fontId="49" fillId="0" borderId="10" xfId="0" applyNumberFormat="1" applyFont="1" applyBorder="1" applyAlignment="1">
      <alignment vertical="top" wrapText="1"/>
    </xf>
    <xf numFmtId="49" fontId="49" fillId="6" borderId="10" xfId="0" applyNumberFormat="1" applyFont="1" applyFill="1" applyBorder="1" applyAlignment="1">
      <alignment vertical="top"/>
    </xf>
    <xf numFmtId="49" fontId="49" fillId="6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 quotePrefix="1">
      <alignment horizontal="center" vertical="top" wrapText="1"/>
    </xf>
    <xf numFmtId="180" fontId="51" fillId="0" borderId="10" xfId="0" applyNumberFormat="1" applyFont="1" applyFill="1" applyBorder="1" applyAlignment="1">
      <alignment vertical="top" wrapText="1"/>
    </xf>
    <xf numFmtId="0" fontId="52" fillId="0" borderId="0" xfId="0" applyFont="1" applyAlignment="1">
      <alignment vertical="top"/>
    </xf>
    <xf numFmtId="180" fontId="6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 quotePrefix="1">
      <alignment horizontal="center" vertical="top" wrapText="1"/>
    </xf>
    <xf numFmtId="180" fontId="5" fillId="0" borderId="10" xfId="0" applyNumberFormat="1" applyFont="1" applyBorder="1" applyAlignment="1">
      <alignment vertical="top"/>
    </xf>
    <xf numFmtId="180" fontId="5" fillId="34" borderId="10" xfId="0" applyNumberFormat="1" applyFont="1" applyFill="1" applyBorder="1" applyAlignment="1">
      <alignment vertical="top"/>
    </xf>
    <xf numFmtId="180" fontId="5" fillId="0" borderId="10" xfId="0" applyNumberFormat="1" applyFont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view="pageBreakPreview" zoomScale="75" zoomScaleSheetLayoutView="75" workbookViewId="0" topLeftCell="A1">
      <selection activeCell="G17" sqref="G1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6.62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8" max="18" width="14.375" style="0" bestFit="1" customWidth="1"/>
  </cols>
  <sheetData>
    <row r="1" spans="1:14" ht="12.75">
      <c r="A1" t="s">
        <v>0</v>
      </c>
      <c r="N1" t="s">
        <v>40</v>
      </c>
    </row>
    <row r="2" ht="12.75">
      <c r="N2" t="s">
        <v>15</v>
      </c>
    </row>
    <row r="3" ht="12.75">
      <c r="N3" t="s">
        <v>69</v>
      </c>
    </row>
    <row r="5" spans="1:16" ht="12.75">
      <c r="A5" s="94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2.75">
      <c r="A6" s="94" t="s">
        <v>33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12.7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2.75">
      <c r="A8" s="37"/>
      <c r="B8" s="86">
        <v>14502000000</v>
      </c>
      <c r="C8" s="86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2:16" ht="12.75">
      <c r="B9" s="87" t="s">
        <v>34</v>
      </c>
      <c r="C9" s="87"/>
      <c r="P9" s="1" t="s">
        <v>32</v>
      </c>
    </row>
    <row r="10" spans="1:16" ht="12.75">
      <c r="A10" s="96" t="s">
        <v>35</v>
      </c>
      <c r="B10" s="96" t="s">
        <v>36</v>
      </c>
      <c r="C10" s="96" t="s">
        <v>29</v>
      </c>
      <c r="D10" s="88" t="s">
        <v>37</v>
      </c>
      <c r="E10" s="88" t="s">
        <v>1</v>
      </c>
      <c r="F10" s="88"/>
      <c r="G10" s="88"/>
      <c r="H10" s="88"/>
      <c r="I10" s="88"/>
      <c r="J10" s="88" t="s">
        <v>8</v>
      </c>
      <c r="K10" s="88"/>
      <c r="L10" s="88"/>
      <c r="M10" s="88"/>
      <c r="N10" s="88"/>
      <c r="O10" s="88"/>
      <c r="P10" s="89" t="s">
        <v>19</v>
      </c>
    </row>
    <row r="11" spans="1:16" ht="12.75">
      <c r="A11" s="88"/>
      <c r="B11" s="88"/>
      <c r="C11" s="88"/>
      <c r="D11" s="88"/>
      <c r="E11" s="89" t="s">
        <v>30</v>
      </c>
      <c r="F11" s="88" t="s">
        <v>3</v>
      </c>
      <c r="G11" s="88" t="s">
        <v>4</v>
      </c>
      <c r="H11" s="88"/>
      <c r="I11" s="88" t="s">
        <v>7</v>
      </c>
      <c r="J11" s="89" t="s">
        <v>30</v>
      </c>
      <c r="K11" s="90" t="s">
        <v>31</v>
      </c>
      <c r="L11" s="88" t="s">
        <v>3</v>
      </c>
      <c r="M11" s="88" t="s">
        <v>4</v>
      </c>
      <c r="N11" s="88"/>
      <c r="O11" s="88" t="s">
        <v>7</v>
      </c>
      <c r="P11" s="88"/>
    </row>
    <row r="12" spans="1:16" ht="12.75" customHeight="1">
      <c r="A12" s="88"/>
      <c r="B12" s="88"/>
      <c r="C12" s="88"/>
      <c r="D12" s="88"/>
      <c r="E12" s="88"/>
      <c r="F12" s="88"/>
      <c r="G12" s="88" t="s">
        <v>5</v>
      </c>
      <c r="H12" s="88" t="s">
        <v>6</v>
      </c>
      <c r="I12" s="88"/>
      <c r="J12" s="88"/>
      <c r="K12" s="91"/>
      <c r="L12" s="88"/>
      <c r="M12" s="88" t="s">
        <v>5</v>
      </c>
      <c r="N12" s="88" t="s">
        <v>6</v>
      </c>
      <c r="O12" s="88"/>
      <c r="P12" s="88"/>
    </row>
    <row r="13" spans="1:16" ht="58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92"/>
      <c r="L13" s="88"/>
      <c r="M13" s="88"/>
      <c r="N13" s="88"/>
      <c r="O13" s="88"/>
      <c r="P13" s="88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27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2.75">
      <c r="A15" s="5" t="s">
        <v>9</v>
      </c>
      <c r="B15" s="6"/>
      <c r="C15" s="7"/>
      <c r="D15" s="8" t="s">
        <v>10</v>
      </c>
      <c r="E15" s="9"/>
      <c r="F15" s="10"/>
      <c r="G15" s="10"/>
      <c r="H15" s="10"/>
      <c r="I15" s="10"/>
      <c r="J15" s="9"/>
      <c r="K15" s="28"/>
      <c r="L15" s="10"/>
      <c r="M15" s="10"/>
      <c r="N15" s="10"/>
      <c r="O15" s="10"/>
      <c r="P15" s="9"/>
    </row>
    <row r="16" spans="1:16" ht="12.75">
      <c r="A16" s="5" t="s">
        <v>11</v>
      </c>
      <c r="B16" s="6"/>
      <c r="C16" s="7"/>
      <c r="D16" s="8" t="s">
        <v>10</v>
      </c>
      <c r="E16" s="9"/>
      <c r="F16" s="10"/>
      <c r="G16" s="10"/>
      <c r="H16" s="10"/>
      <c r="I16" s="10"/>
      <c r="J16" s="9"/>
      <c r="K16" s="28"/>
      <c r="L16" s="10"/>
      <c r="M16" s="10"/>
      <c r="N16" s="10"/>
      <c r="O16" s="10"/>
      <c r="P16" s="9"/>
    </row>
    <row r="17" spans="1:16" ht="76.5">
      <c r="A17" s="19" t="s">
        <v>46</v>
      </c>
      <c r="B17" s="19" t="s">
        <v>47</v>
      </c>
      <c r="C17" s="56" t="s">
        <v>48</v>
      </c>
      <c r="D17" s="57" t="s">
        <v>49</v>
      </c>
      <c r="E17" s="49">
        <f>F17+I17</f>
        <v>0</v>
      </c>
      <c r="F17" s="47">
        <f>-45000+45000</f>
        <v>0</v>
      </c>
      <c r="G17" s="10"/>
      <c r="H17" s="47">
        <v>-45000</v>
      </c>
      <c r="I17" s="10"/>
      <c r="J17" s="9"/>
      <c r="K17" s="28"/>
      <c r="L17" s="10"/>
      <c r="M17" s="10"/>
      <c r="N17" s="10"/>
      <c r="O17" s="10"/>
      <c r="P17" s="9"/>
    </row>
    <row r="18" spans="1:16" ht="40.5" customHeight="1">
      <c r="A18" s="45" t="s">
        <v>42</v>
      </c>
      <c r="B18" s="19">
        <v>6030</v>
      </c>
      <c r="C18" s="45" t="s">
        <v>41</v>
      </c>
      <c r="D18" s="77" t="s">
        <v>43</v>
      </c>
      <c r="E18" s="49">
        <f>F18+I18</f>
        <v>1407665</v>
      </c>
      <c r="F18" s="47">
        <f>479385+928280</f>
        <v>1407665</v>
      </c>
      <c r="G18" s="10"/>
      <c r="H18" s="10"/>
      <c r="I18" s="10"/>
      <c r="J18" s="29"/>
      <c r="K18" s="28"/>
      <c r="L18" s="10"/>
      <c r="M18" s="10"/>
      <c r="N18" s="10"/>
      <c r="O18" s="10"/>
      <c r="P18" s="49">
        <f>E18+J18</f>
        <v>1407665</v>
      </c>
    </row>
    <row r="19" spans="1:16" ht="40.5" customHeight="1">
      <c r="A19" s="19" t="s">
        <v>57</v>
      </c>
      <c r="B19" s="19" t="s">
        <v>58</v>
      </c>
      <c r="C19" s="56" t="s">
        <v>59</v>
      </c>
      <c r="D19" s="78" t="s">
        <v>60</v>
      </c>
      <c r="E19" s="59"/>
      <c r="F19" s="47"/>
      <c r="G19" s="10"/>
      <c r="H19" s="10"/>
      <c r="I19" s="10"/>
      <c r="J19" s="49">
        <f>L19+O19</f>
        <v>-479385</v>
      </c>
      <c r="K19" s="84">
        <f>-479385</f>
        <v>-479385</v>
      </c>
      <c r="L19" s="10"/>
      <c r="M19" s="10"/>
      <c r="N19" s="10"/>
      <c r="O19" s="47">
        <f>-479385</f>
        <v>-479385</v>
      </c>
      <c r="P19" s="49">
        <f>E19+J19</f>
        <v>-479385</v>
      </c>
    </row>
    <row r="20" spans="1:16" ht="65.25" customHeight="1">
      <c r="A20" s="19" t="s">
        <v>54</v>
      </c>
      <c r="B20" s="19">
        <v>7361</v>
      </c>
      <c r="C20" s="56" t="s">
        <v>55</v>
      </c>
      <c r="D20" s="78" t="s">
        <v>56</v>
      </c>
      <c r="E20" s="59"/>
      <c r="F20" s="47"/>
      <c r="G20" s="10"/>
      <c r="H20" s="10"/>
      <c r="I20" s="10"/>
      <c r="J20" s="49">
        <f>L20+O20</f>
        <v>-928280</v>
      </c>
      <c r="K20" s="84">
        <f>-928280</f>
        <v>-928280</v>
      </c>
      <c r="L20" s="10"/>
      <c r="M20" s="10"/>
      <c r="N20" s="10"/>
      <c r="O20" s="47">
        <f>-928280</f>
        <v>-928280</v>
      </c>
      <c r="P20" s="49">
        <f>E20+J20</f>
        <v>-928280</v>
      </c>
    </row>
    <row r="21" spans="1:16" ht="22.5" customHeight="1">
      <c r="A21" s="19" t="s">
        <v>50</v>
      </c>
      <c r="B21" s="19">
        <v>9770</v>
      </c>
      <c r="C21" s="56" t="s">
        <v>51</v>
      </c>
      <c r="D21" s="78" t="s">
        <v>52</v>
      </c>
      <c r="E21" s="49">
        <f>F21+I21</f>
        <v>228276</v>
      </c>
      <c r="F21" s="47"/>
      <c r="G21" s="58"/>
      <c r="H21" s="58"/>
      <c r="I21" s="47">
        <f>I23+I24</f>
        <v>228276</v>
      </c>
      <c r="J21" s="61"/>
      <c r="K21" s="62"/>
      <c r="L21" s="58"/>
      <c r="M21" s="58"/>
      <c r="N21" s="58"/>
      <c r="O21" s="58"/>
      <c r="P21" s="49">
        <f>E21+J21</f>
        <v>228276</v>
      </c>
    </row>
    <row r="22" spans="1:16" ht="24" customHeight="1">
      <c r="A22" s="19"/>
      <c r="B22" s="19"/>
      <c r="C22" s="56"/>
      <c r="D22" s="78" t="s">
        <v>22</v>
      </c>
      <c r="E22" s="59"/>
      <c r="F22" s="60"/>
      <c r="G22" s="58"/>
      <c r="H22" s="58"/>
      <c r="I22" s="58"/>
      <c r="J22" s="61"/>
      <c r="K22" s="62"/>
      <c r="L22" s="58"/>
      <c r="M22" s="58"/>
      <c r="N22" s="58"/>
      <c r="O22" s="58"/>
      <c r="P22" s="61"/>
    </row>
    <row r="23" spans="1:16" ht="71.25" customHeight="1">
      <c r="A23" s="19"/>
      <c r="B23" s="19"/>
      <c r="C23" s="56"/>
      <c r="D23" s="78" t="s">
        <v>65</v>
      </c>
      <c r="E23" s="33">
        <f>F23+I23</f>
        <v>28276</v>
      </c>
      <c r="F23" s="60"/>
      <c r="G23" s="58"/>
      <c r="H23" s="58"/>
      <c r="I23" s="48">
        <f>28276</f>
        <v>28276</v>
      </c>
      <c r="J23" s="61"/>
      <c r="K23" s="62"/>
      <c r="L23" s="58"/>
      <c r="M23" s="58"/>
      <c r="N23" s="58"/>
      <c r="O23" s="58"/>
      <c r="P23" s="33">
        <f>E23+J23</f>
        <v>28276</v>
      </c>
    </row>
    <row r="24" spans="1:16" s="23" customFormat="1" ht="72" customHeight="1">
      <c r="A24" s="45"/>
      <c r="B24" s="19"/>
      <c r="C24" s="45"/>
      <c r="D24" s="46" t="s">
        <v>53</v>
      </c>
      <c r="E24" s="33">
        <f>F24+I24</f>
        <v>200000</v>
      </c>
      <c r="F24" s="48"/>
      <c r="G24" s="30"/>
      <c r="H24" s="30"/>
      <c r="I24" s="48">
        <f>200000</f>
        <v>200000</v>
      </c>
      <c r="J24" s="29">
        <f>L24+O24</f>
        <v>0</v>
      </c>
      <c r="K24" s="31"/>
      <c r="L24" s="30"/>
      <c r="M24" s="30">
        <v>0</v>
      </c>
      <c r="N24" s="30">
        <v>0</v>
      </c>
      <c r="O24" s="30"/>
      <c r="P24" s="33">
        <f>E24+J24</f>
        <v>200000</v>
      </c>
    </row>
    <row r="25" spans="1:16" s="23" customFormat="1" ht="12.75">
      <c r="A25" s="63"/>
      <c r="B25" s="64" t="s">
        <v>14</v>
      </c>
      <c r="C25" s="65"/>
      <c r="D25" s="20" t="s">
        <v>19</v>
      </c>
      <c r="E25" s="33">
        <f>F25+I25</f>
        <v>1635941</v>
      </c>
      <c r="F25" s="33">
        <f>F17+F18+F21</f>
        <v>1407665</v>
      </c>
      <c r="G25" s="33">
        <f>G17+G18+G21</f>
        <v>0</v>
      </c>
      <c r="H25" s="33">
        <f>H17+H18+H21</f>
        <v>-45000</v>
      </c>
      <c r="I25" s="33">
        <f>I17+I18+I21</f>
        <v>228276</v>
      </c>
      <c r="J25" s="33">
        <f>L25+O25</f>
        <v>-1407665</v>
      </c>
      <c r="K25" s="33">
        <f>K17+K18+K21+K19+K20</f>
        <v>-1407665</v>
      </c>
      <c r="L25" s="33">
        <f>L17+L18+L21+L19+L20</f>
        <v>0</v>
      </c>
      <c r="M25" s="33">
        <f>M17+M18+M21+M19+M20</f>
        <v>0</v>
      </c>
      <c r="N25" s="33">
        <f>N17+N18+N21+N19+N20</f>
        <v>0</v>
      </c>
      <c r="O25" s="33">
        <f>O17+O18+O21+O19+O20</f>
        <v>-1407665</v>
      </c>
      <c r="P25" s="33">
        <f>E25+J25</f>
        <v>228276</v>
      </c>
    </row>
    <row r="26" spans="1:16" ht="39.75" customHeight="1">
      <c r="A26" s="12" t="s">
        <v>23</v>
      </c>
      <c r="B26" s="12"/>
      <c r="C26" s="13"/>
      <c r="D26" s="14" t="s">
        <v>18</v>
      </c>
      <c r="E26" s="81"/>
      <c r="F26" s="81"/>
      <c r="G26" s="81"/>
      <c r="H26" s="81"/>
      <c r="I26" s="81"/>
      <c r="J26" s="81"/>
      <c r="K26" s="82"/>
      <c r="L26" s="81"/>
      <c r="M26" s="81"/>
      <c r="N26" s="81"/>
      <c r="O26" s="81"/>
      <c r="P26" s="83"/>
    </row>
    <row r="27" spans="1:16" ht="52.5" customHeight="1">
      <c r="A27" s="12" t="s">
        <v>24</v>
      </c>
      <c r="B27" s="12"/>
      <c r="C27" s="13"/>
      <c r="D27" s="14" t="s">
        <v>18</v>
      </c>
      <c r="E27" s="81"/>
      <c r="F27" s="81"/>
      <c r="G27" s="81"/>
      <c r="H27" s="81"/>
      <c r="I27" s="81"/>
      <c r="J27" s="81"/>
      <c r="K27" s="82"/>
      <c r="L27" s="81"/>
      <c r="M27" s="81"/>
      <c r="N27" s="81"/>
      <c r="O27" s="81"/>
      <c r="P27" s="83"/>
    </row>
    <row r="28" spans="1:16" s="23" customFormat="1" ht="19.5" customHeight="1">
      <c r="A28" s="12" t="s">
        <v>25</v>
      </c>
      <c r="B28" s="18"/>
      <c r="C28" s="15"/>
      <c r="D28" s="16" t="s">
        <v>17</v>
      </c>
      <c r="E28" s="50">
        <f>F28+I28</f>
        <v>-42442.83</v>
      </c>
      <c r="F28" s="50">
        <f>F29+F32</f>
        <v>-42442.83</v>
      </c>
      <c r="G28" s="50">
        <f>G29+G32</f>
        <v>18436</v>
      </c>
      <c r="H28" s="50">
        <f>H29+H32</f>
        <v>0</v>
      </c>
      <c r="I28" s="50">
        <f>I29+I32</f>
        <v>0</v>
      </c>
      <c r="J28" s="50">
        <f>L28+O28</f>
        <v>1872133</v>
      </c>
      <c r="K28" s="50">
        <f>K29+K32+K36</f>
        <v>606733</v>
      </c>
      <c r="L28" s="50">
        <f>L29+L32+L36</f>
        <v>0</v>
      </c>
      <c r="M28" s="50">
        <f>M29+M32+M36</f>
        <v>0</v>
      </c>
      <c r="N28" s="50">
        <f>N29+N32+N36</f>
        <v>0</v>
      </c>
      <c r="O28" s="50">
        <f>O29+O32+O36</f>
        <v>1872133</v>
      </c>
      <c r="P28" s="50">
        <f>J28+E28</f>
        <v>1829690.17</v>
      </c>
    </row>
    <row r="29" spans="1:16" s="23" customFormat="1" ht="24.75" customHeight="1">
      <c r="A29" s="12" t="s">
        <v>26</v>
      </c>
      <c r="B29" s="18" t="s">
        <v>13</v>
      </c>
      <c r="C29" s="15" t="s">
        <v>12</v>
      </c>
      <c r="D29" s="17" t="s">
        <v>27</v>
      </c>
      <c r="E29" s="50">
        <f>F29+I29</f>
        <v>-90737.83</v>
      </c>
      <c r="F29" s="50">
        <f>-100000+9262.17</f>
        <v>-90737.83</v>
      </c>
      <c r="G29" s="50">
        <f>7592</f>
        <v>7592</v>
      </c>
      <c r="H29" s="69"/>
      <c r="I29" s="69"/>
      <c r="J29" s="50">
        <f>L29+O29</f>
        <v>0</v>
      </c>
      <c r="K29" s="52"/>
      <c r="L29" s="50"/>
      <c r="M29" s="50"/>
      <c r="N29" s="50"/>
      <c r="O29" s="50"/>
      <c r="P29" s="50">
        <f>J29+E29</f>
        <v>-90737.83</v>
      </c>
    </row>
    <row r="30" spans="1:16" s="23" customFormat="1" ht="24.75" customHeight="1">
      <c r="A30" s="12"/>
      <c r="B30" s="18"/>
      <c r="C30" s="15"/>
      <c r="D30" s="17" t="s">
        <v>22</v>
      </c>
      <c r="E30" s="50"/>
      <c r="F30" s="50"/>
      <c r="G30" s="50"/>
      <c r="H30" s="69"/>
      <c r="I30" s="69"/>
      <c r="J30" s="53"/>
      <c r="K30" s="54"/>
      <c r="L30" s="53"/>
      <c r="M30" s="53"/>
      <c r="N30" s="53"/>
      <c r="O30" s="53"/>
      <c r="P30" s="53"/>
    </row>
    <row r="31" spans="1:16" s="23" customFormat="1" ht="72" customHeight="1">
      <c r="A31" s="12"/>
      <c r="B31" s="18"/>
      <c r="C31" s="15"/>
      <c r="D31" s="17" t="s">
        <v>61</v>
      </c>
      <c r="E31" s="50">
        <f>F31</f>
        <v>9262.17</v>
      </c>
      <c r="F31" s="50">
        <f>9262.17</f>
        <v>9262.17</v>
      </c>
      <c r="G31" s="50">
        <f>7592</f>
        <v>7592</v>
      </c>
      <c r="H31" s="69"/>
      <c r="I31" s="69"/>
      <c r="J31" s="53"/>
      <c r="K31" s="54"/>
      <c r="L31" s="53"/>
      <c r="M31" s="53"/>
      <c r="N31" s="53"/>
      <c r="O31" s="53"/>
      <c r="P31" s="50">
        <f>J31+E31</f>
        <v>9262.17</v>
      </c>
    </row>
    <row r="32" spans="1:16" s="23" customFormat="1" ht="63" customHeight="1">
      <c r="A32" s="12" t="s">
        <v>28</v>
      </c>
      <c r="B32" s="18" t="s">
        <v>20</v>
      </c>
      <c r="C32" s="15" t="s">
        <v>21</v>
      </c>
      <c r="D32" s="17" t="s">
        <v>38</v>
      </c>
      <c r="E32" s="51">
        <f>F32+I32</f>
        <v>48295</v>
      </c>
      <c r="F32" s="51">
        <f>-100000+21101+188429+20937-82172</f>
        <v>48295</v>
      </c>
      <c r="G32" s="51">
        <f>10844</f>
        <v>10844</v>
      </c>
      <c r="H32" s="70"/>
      <c r="I32" s="70"/>
      <c r="J32" s="50">
        <f>L32+O32</f>
        <v>329588</v>
      </c>
      <c r="K32" s="52">
        <f>296629+32959</f>
        <v>329588</v>
      </c>
      <c r="L32" s="50"/>
      <c r="M32" s="50"/>
      <c r="N32" s="50"/>
      <c r="O32" s="50">
        <f>K32</f>
        <v>329588</v>
      </c>
      <c r="P32" s="50">
        <f>J32+E32</f>
        <v>377883</v>
      </c>
    </row>
    <row r="33" spans="1:16" s="23" customFormat="1" ht="15" customHeight="1">
      <c r="A33" s="66"/>
      <c r="B33" s="67"/>
      <c r="C33" s="68"/>
      <c r="D33" s="17" t="s">
        <v>22</v>
      </c>
      <c r="E33" s="25"/>
      <c r="F33" s="25"/>
      <c r="G33" s="25"/>
      <c r="H33" s="79"/>
      <c r="I33" s="79"/>
      <c r="J33" s="50"/>
      <c r="K33" s="52"/>
      <c r="L33" s="50"/>
      <c r="M33" s="50"/>
      <c r="N33" s="50"/>
      <c r="O33" s="50"/>
      <c r="P33" s="50"/>
    </row>
    <row r="34" spans="1:16" s="23" customFormat="1" ht="72" customHeight="1">
      <c r="A34" s="66"/>
      <c r="B34" s="67"/>
      <c r="C34" s="68"/>
      <c r="D34" s="17" t="s">
        <v>61</v>
      </c>
      <c r="E34" s="51">
        <f>F34</f>
        <v>21101</v>
      </c>
      <c r="F34" s="51">
        <f>2386+7871+10844</f>
        <v>21101</v>
      </c>
      <c r="G34" s="51">
        <f>10844</f>
        <v>10844</v>
      </c>
      <c r="H34" s="32"/>
      <c r="I34" s="32"/>
      <c r="J34" s="50">
        <f>L34+O34</f>
        <v>0</v>
      </c>
      <c r="K34" s="52"/>
      <c r="L34" s="50"/>
      <c r="M34" s="50"/>
      <c r="N34" s="50"/>
      <c r="O34" s="52"/>
      <c r="P34" s="50">
        <f>J34+E34</f>
        <v>21101</v>
      </c>
    </row>
    <row r="35" spans="1:16" s="23" customFormat="1" ht="81.75" customHeight="1">
      <c r="A35" s="66"/>
      <c r="B35" s="67"/>
      <c r="C35" s="68"/>
      <c r="D35" s="17" t="s">
        <v>66</v>
      </c>
      <c r="E35" s="51">
        <f>F35</f>
        <v>188429</v>
      </c>
      <c r="F35" s="51">
        <f>188429</f>
        <v>188429</v>
      </c>
      <c r="G35" s="51"/>
      <c r="H35" s="32"/>
      <c r="I35" s="32"/>
      <c r="J35" s="50">
        <f>L35+O35</f>
        <v>296629</v>
      </c>
      <c r="K35" s="52">
        <v>296629</v>
      </c>
      <c r="L35" s="50"/>
      <c r="M35" s="50"/>
      <c r="N35" s="50"/>
      <c r="O35" s="52">
        <v>296629</v>
      </c>
      <c r="P35" s="50">
        <f>J35+E35</f>
        <v>485058</v>
      </c>
    </row>
    <row r="36" spans="1:16" s="23" customFormat="1" ht="35.25" customHeight="1">
      <c r="A36" s="12" t="s">
        <v>63</v>
      </c>
      <c r="B36" s="80">
        <v>7321</v>
      </c>
      <c r="C36" s="15" t="s">
        <v>59</v>
      </c>
      <c r="D36" s="77" t="s">
        <v>64</v>
      </c>
      <c r="E36" s="51"/>
      <c r="F36" s="51"/>
      <c r="G36" s="32"/>
      <c r="H36" s="32"/>
      <c r="I36" s="32"/>
      <c r="J36" s="50">
        <f>L36+O36</f>
        <v>1542545</v>
      </c>
      <c r="K36" s="52">
        <f>277145</f>
        <v>277145</v>
      </c>
      <c r="L36" s="50"/>
      <c r="M36" s="50"/>
      <c r="N36" s="50"/>
      <c r="O36" s="52">
        <f>277145+874586+390814</f>
        <v>1542545</v>
      </c>
      <c r="P36" s="50">
        <f>J36+E36</f>
        <v>1542545</v>
      </c>
    </row>
    <row r="37" spans="1:16" s="23" customFormat="1" ht="25.5" customHeight="1">
      <c r="A37" s="12"/>
      <c r="B37" s="80"/>
      <c r="C37" s="15"/>
      <c r="D37" s="77" t="s">
        <v>22</v>
      </c>
      <c r="E37" s="51"/>
      <c r="F37" s="51"/>
      <c r="G37" s="32"/>
      <c r="H37" s="32"/>
      <c r="I37" s="32"/>
      <c r="J37" s="50"/>
      <c r="K37" s="52"/>
      <c r="L37" s="50"/>
      <c r="M37" s="50"/>
      <c r="N37" s="50"/>
      <c r="O37" s="52"/>
      <c r="P37" s="50"/>
    </row>
    <row r="38" spans="1:16" s="23" customFormat="1" ht="59.25" customHeight="1">
      <c r="A38" s="12"/>
      <c r="B38" s="80"/>
      <c r="C38" s="15"/>
      <c r="D38" s="77" t="s">
        <v>62</v>
      </c>
      <c r="E38" s="51"/>
      <c r="F38" s="51"/>
      <c r="G38" s="32"/>
      <c r="H38" s="32"/>
      <c r="I38" s="32"/>
      <c r="J38" s="50">
        <f>L38+O38</f>
        <v>277145</v>
      </c>
      <c r="K38" s="52">
        <f>277145</f>
        <v>277145</v>
      </c>
      <c r="L38" s="50"/>
      <c r="M38" s="50"/>
      <c r="N38" s="50"/>
      <c r="O38" s="52">
        <f>277145</f>
        <v>277145</v>
      </c>
      <c r="P38" s="50">
        <f>J38+E38</f>
        <v>277145</v>
      </c>
    </row>
    <row r="39" spans="1:16" s="23" customFormat="1" ht="3.75" customHeight="1">
      <c r="A39" s="12"/>
      <c r="B39" s="80"/>
      <c r="C39" s="15"/>
      <c r="D39" s="77"/>
      <c r="E39" s="51"/>
      <c r="F39" s="51"/>
      <c r="G39" s="32"/>
      <c r="H39" s="32"/>
      <c r="I39" s="32"/>
      <c r="J39" s="50"/>
      <c r="K39" s="52"/>
      <c r="L39" s="50"/>
      <c r="M39" s="50"/>
      <c r="N39" s="50"/>
      <c r="O39" s="52"/>
      <c r="P39" s="50"/>
    </row>
    <row r="40" spans="1:16" s="23" customFormat="1" ht="12.75">
      <c r="A40" s="71"/>
      <c r="B40" s="71"/>
      <c r="C40" s="72"/>
      <c r="D40" s="26" t="s">
        <v>19</v>
      </c>
      <c r="E40" s="36">
        <f>F40+I40</f>
        <v>-42442.83</v>
      </c>
      <c r="F40" s="36">
        <f>F28</f>
        <v>-42442.83</v>
      </c>
      <c r="G40" s="36">
        <f>G28</f>
        <v>18436</v>
      </c>
      <c r="H40" s="36">
        <f>H28</f>
        <v>0</v>
      </c>
      <c r="I40" s="36">
        <f>I28</f>
        <v>0</v>
      </c>
      <c r="J40" s="36">
        <f>J28</f>
        <v>1872133</v>
      </c>
      <c r="K40" s="36">
        <f>K36+K29+K32</f>
        <v>606733</v>
      </c>
      <c r="L40" s="36">
        <f>L36+L29+L32</f>
        <v>0</v>
      </c>
      <c r="M40" s="36">
        <f>M36+M29+M32</f>
        <v>0</v>
      </c>
      <c r="N40" s="36">
        <f>N36+N29+N32</f>
        <v>0</v>
      </c>
      <c r="O40" s="36">
        <f>O36+O29+O32</f>
        <v>1872133</v>
      </c>
      <c r="P40" s="36">
        <f>J40+E40</f>
        <v>1829690.17</v>
      </c>
    </row>
    <row r="41" spans="1:26" s="23" customFormat="1" ht="12.75">
      <c r="A41" s="73"/>
      <c r="B41" s="74"/>
      <c r="C41" s="75"/>
      <c r="D41" s="21" t="s">
        <v>2</v>
      </c>
      <c r="E41" s="35">
        <f>F41+I41</f>
        <v>1593498.17</v>
      </c>
      <c r="F41" s="35">
        <f>F40+F25</f>
        <v>1365222.17</v>
      </c>
      <c r="G41" s="35">
        <f>G40+G25</f>
        <v>18436</v>
      </c>
      <c r="H41" s="35">
        <f>H40+H25</f>
        <v>-45000</v>
      </c>
      <c r="I41" s="35">
        <f>I40+I25</f>
        <v>228276</v>
      </c>
      <c r="J41" s="35">
        <f>L41+O41</f>
        <v>464468</v>
      </c>
      <c r="K41" s="35">
        <f>K40+K25</f>
        <v>-800932</v>
      </c>
      <c r="L41" s="35">
        <f>L40+L25</f>
        <v>0</v>
      </c>
      <c r="M41" s="35">
        <f>M40+M25</f>
        <v>0</v>
      </c>
      <c r="N41" s="35">
        <f>N40+N25</f>
        <v>0</v>
      </c>
      <c r="O41" s="35">
        <f>O40+O25</f>
        <v>464468</v>
      </c>
      <c r="P41" s="36">
        <f>E41+J41</f>
        <v>2057966.17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16" s="23" customFormat="1" ht="53.25" customHeight="1">
      <c r="A42" s="76"/>
      <c r="B42" s="76"/>
      <c r="C42" s="76"/>
      <c r="D42" s="22" t="s">
        <v>16</v>
      </c>
      <c r="E42" s="34">
        <f>F42+I42</f>
        <v>218792.17</v>
      </c>
      <c r="F42" s="34">
        <f>F35+F38+F34+F31</f>
        <v>218792.17</v>
      </c>
      <c r="G42" s="34">
        <f aca="true" t="shared" si="0" ref="G42:O42">G35+G38+G34+G31</f>
        <v>18436</v>
      </c>
      <c r="H42" s="34">
        <f t="shared" si="0"/>
        <v>0</v>
      </c>
      <c r="I42" s="34">
        <f t="shared" si="0"/>
        <v>0</v>
      </c>
      <c r="J42" s="34">
        <f t="shared" si="0"/>
        <v>573774</v>
      </c>
      <c r="K42" s="34">
        <f t="shared" si="0"/>
        <v>573774</v>
      </c>
      <c r="L42" s="34">
        <f t="shared" si="0"/>
        <v>0</v>
      </c>
      <c r="M42" s="34">
        <f t="shared" si="0"/>
        <v>0</v>
      </c>
      <c r="N42" s="34">
        <f t="shared" si="0"/>
        <v>0</v>
      </c>
      <c r="O42" s="34">
        <f t="shared" si="0"/>
        <v>573774</v>
      </c>
      <c r="P42" s="33">
        <f>E42+J42</f>
        <v>792566.17</v>
      </c>
    </row>
    <row r="43" spans="1:16" s="23" customFormat="1" ht="27.75" customHeight="1">
      <c r="A43" s="76"/>
      <c r="B43" s="76"/>
      <c r="C43" s="76"/>
      <c r="D43" s="22" t="s">
        <v>67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85"/>
    </row>
    <row r="44" spans="1:16" s="23" customFormat="1" ht="75" customHeight="1">
      <c r="A44" s="24"/>
      <c r="B44" s="24"/>
      <c r="C44" s="24"/>
      <c r="D44" s="22" t="s">
        <v>68</v>
      </c>
      <c r="E44" s="34">
        <f>F44+I44</f>
        <v>30363.17</v>
      </c>
      <c r="F44" s="34">
        <f>F31+F34+F38</f>
        <v>30363.17</v>
      </c>
      <c r="G44" s="34">
        <f aca="true" t="shared" si="1" ref="G44:O44">G31+G34+G38</f>
        <v>18436</v>
      </c>
      <c r="H44" s="34">
        <f t="shared" si="1"/>
        <v>0</v>
      </c>
      <c r="I44" s="34">
        <f t="shared" si="1"/>
        <v>0</v>
      </c>
      <c r="J44" s="34">
        <f t="shared" si="1"/>
        <v>277145</v>
      </c>
      <c r="K44" s="34">
        <f t="shared" si="1"/>
        <v>277145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34">
        <f t="shared" si="1"/>
        <v>277145</v>
      </c>
      <c r="P44" s="33">
        <f>E44+J44</f>
        <v>307508.17</v>
      </c>
    </row>
    <row r="45" spans="1:16" s="23" customFormat="1" ht="20.25" customHeight="1">
      <c r="A45" s="24"/>
      <c r="B45" s="24"/>
      <c r="C45" s="24"/>
      <c r="D45" s="22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4"/>
    </row>
    <row r="46" spans="1:16" s="23" customFormat="1" ht="47.25" customHeight="1">
      <c r="A46" s="24"/>
      <c r="B46" s="24"/>
      <c r="C46" s="24"/>
      <c r="D46" s="55" t="s">
        <v>44</v>
      </c>
      <c r="E46" s="34"/>
      <c r="F46" s="34"/>
      <c r="G46" s="34"/>
      <c r="H46" s="34"/>
      <c r="I46" s="34"/>
      <c r="J46" s="93" t="s">
        <v>45</v>
      </c>
      <c r="K46" s="93"/>
      <c r="L46" s="93"/>
      <c r="M46" s="93"/>
      <c r="N46" s="93"/>
      <c r="O46" s="93"/>
      <c r="P46" s="44"/>
    </row>
    <row r="47" spans="1:16" ht="12.75">
      <c r="A47" s="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2" ht="12.75">
      <c r="A48" s="2"/>
      <c r="L48" s="11"/>
    </row>
    <row r="49" ht="12.75">
      <c r="A49" s="2"/>
    </row>
    <row r="50" ht="12.75">
      <c r="A50" s="2"/>
    </row>
    <row r="74" spans="3:7" ht="12.75">
      <c r="C74" s="39"/>
      <c r="D74" s="39"/>
      <c r="E74" s="39"/>
      <c r="F74" s="39"/>
      <c r="G74" s="39"/>
    </row>
    <row r="75" spans="3:7" ht="12.75">
      <c r="C75" s="39"/>
      <c r="D75" s="40"/>
      <c r="E75" s="40"/>
      <c r="F75" s="41"/>
      <c r="G75" s="42"/>
    </row>
  </sheetData>
  <sheetProtection/>
  <mergeCells count="25">
    <mergeCell ref="J46:O46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  <mergeCell ref="O11:O13"/>
    <mergeCell ref="H12:H13"/>
    <mergeCell ref="I11:I13"/>
    <mergeCell ref="L11:L13"/>
    <mergeCell ref="M11:N11"/>
    <mergeCell ref="K11:K13"/>
    <mergeCell ref="J11:J13"/>
    <mergeCell ref="B8:C8"/>
    <mergeCell ref="B9:C9"/>
    <mergeCell ref="F11:F13"/>
    <mergeCell ref="G11:H11"/>
    <mergeCell ref="D10:D13"/>
    <mergeCell ref="E10:I10"/>
    <mergeCell ref="E11:E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2020-07-02T06:46:35Z</cp:lastPrinted>
  <dcterms:created xsi:type="dcterms:W3CDTF">2016-12-26T13:46:38Z</dcterms:created>
  <dcterms:modified xsi:type="dcterms:W3CDTF">2020-07-02T06:47:02Z</dcterms:modified>
  <cp:category/>
  <cp:version/>
  <cp:contentType/>
  <cp:contentStatus/>
</cp:coreProperties>
</file>