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9440" windowHeight="12090"/>
  </bookViews>
  <sheets>
    <sheet name="Лист1" sheetId="1" r:id="rId1"/>
  </sheets>
  <definedNames>
    <definedName name="_xlnm.Print_Area" localSheetId="0">Лист1!$A$1:$Q$58</definedName>
  </definedNames>
  <calcPr calcId="145621"/>
</workbook>
</file>

<file path=xl/calcChain.xml><?xml version="1.0" encoding="utf-8"?>
<calcChain xmlns="http://schemas.openxmlformats.org/spreadsheetml/2006/main">
  <c r="G54" i="1" l="1"/>
  <c r="L27" i="1" l="1"/>
  <c r="M27" i="1"/>
  <c r="N27" i="1"/>
  <c r="O27" i="1"/>
  <c r="K27" i="1"/>
  <c r="K15" i="1"/>
  <c r="P37" i="1"/>
  <c r="J37" i="1"/>
  <c r="F19" i="1"/>
  <c r="O22" i="1"/>
  <c r="K22" i="1"/>
  <c r="O21" i="1"/>
  <c r="K21" i="1"/>
  <c r="O15" i="1" l="1"/>
  <c r="F15" i="1"/>
  <c r="G49" i="1"/>
  <c r="F49" i="1"/>
  <c r="F27" i="1"/>
  <c r="P35" i="1"/>
  <c r="E35" i="1"/>
  <c r="K52" i="1" l="1"/>
  <c r="F52" i="1"/>
  <c r="L54" i="1"/>
  <c r="M54" i="1"/>
  <c r="N54" i="1"/>
  <c r="O54" i="1"/>
  <c r="K54" i="1"/>
  <c r="F54" i="1"/>
  <c r="H54" i="1"/>
  <c r="I54" i="1"/>
  <c r="L52" i="1"/>
  <c r="M52" i="1"/>
  <c r="N52" i="1"/>
  <c r="O52" i="1"/>
  <c r="G52" i="1"/>
  <c r="H52" i="1"/>
  <c r="I52" i="1"/>
  <c r="G27" i="1"/>
  <c r="H27" i="1"/>
  <c r="I27" i="1"/>
  <c r="F40" i="1"/>
  <c r="L40" i="1"/>
  <c r="M40" i="1"/>
  <c r="N40" i="1"/>
  <c r="O40" i="1"/>
  <c r="K40" i="1"/>
  <c r="G40" i="1"/>
  <c r="H40" i="1"/>
  <c r="I40" i="1"/>
  <c r="E44" i="1"/>
  <c r="P44" i="1" s="1"/>
  <c r="E43" i="1"/>
  <c r="P43" i="1" s="1"/>
  <c r="E42" i="1"/>
  <c r="P42" i="1" s="1"/>
  <c r="E41" i="1"/>
  <c r="P41" i="1" s="1"/>
  <c r="J33" i="1"/>
  <c r="E33" i="1"/>
  <c r="P33" i="1" s="1"/>
  <c r="E20" i="1"/>
  <c r="P20" i="1" s="1"/>
  <c r="J20" i="1"/>
  <c r="J19" i="1"/>
  <c r="L15" i="1"/>
  <c r="M15" i="1"/>
  <c r="N15" i="1"/>
  <c r="G15" i="1"/>
  <c r="H15" i="1"/>
  <c r="I15" i="1"/>
  <c r="E19" i="1"/>
  <c r="E17" i="1"/>
  <c r="J17" i="1"/>
  <c r="E16" i="1"/>
  <c r="P16" i="1" s="1"/>
  <c r="J16" i="1"/>
  <c r="E18" i="1"/>
  <c r="P18" i="1" s="1"/>
  <c r="H47" i="1"/>
  <c r="G48" i="1"/>
  <c r="G47" i="1" s="1"/>
  <c r="H48" i="1"/>
  <c r="I48" i="1"/>
  <c r="I47" i="1" s="1"/>
  <c r="F48" i="1"/>
  <c r="E48" i="1" s="1"/>
  <c r="P48" i="1" s="1"/>
  <c r="E49" i="1"/>
  <c r="P49" i="1" s="1"/>
  <c r="K31" i="1"/>
  <c r="L30" i="1"/>
  <c r="M30" i="1"/>
  <c r="N30" i="1"/>
  <c r="O30" i="1"/>
  <c r="J30" i="1" s="1"/>
  <c r="K30" i="1"/>
  <c r="G30" i="1"/>
  <c r="H30" i="1"/>
  <c r="I30" i="1"/>
  <c r="F30" i="1"/>
  <c r="E36" i="1"/>
  <c r="P36" i="1" s="1"/>
  <c r="E32" i="1"/>
  <c r="P32" i="1" s="1"/>
  <c r="F47" i="1" l="1"/>
  <c r="E30" i="1"/>
  <c r="P30" i="1" s="1"/>
  <c r="P19" i="1"/>
  <c r="P17" i="1"/>
  <c r="E47" i="1"/>
  <c r="P47" i="1" s="1"/>
  <c r="J25" i="1" l="1"/>
  <c r="P25" i="1" s="1"/>
  <c r="E15" i="1" l="1"/>
  <c r="E14" i="1" s="1"/>
  <c r="J52" i="1" l="1"/>
  <c r="J54" i="1" l="1"/>
  <c r="F14" i="1"/>
  <c r="K26" i="1"/>
  <c r="L39" i="1"/>
  <c r="M39" i="1"/>
  <c r="N39" i="1"/>
  <c r="K39" i="1"/>
  <c r="E45" i="1"/>
  <c r="E46" i="1"/>
  <c r="G39" i="1"/>
  <c r="H39" i="1"/>
  <c r="I39" i="1"/>
  <c r="J45" i="1"/>
  <c r="J46" i="1"/>
  <c r="J28" i="1"/>
  <c r="J29" i="1"/>
  <c r="J31" i="1"/>
  <c r="J34" i="1"/>
  <c r="L26" i="1"/>
  <c r="M26" i="1"/>
  <c r="N26" i="1"/>
  <c r="J27" i="1"/>
  <c r="E31" i="1"/>
  <c r="E34" i="1"/>
  <c r="E28" i="1"/>
  <c r="E29" i="1"/>
  <c r="J21" i="1"/>
  <c r="J22" i="1"/>
  <c r="L14" i="1"/>
  <c r="M14" i="1"/>
  <c r="N14" i="1"/>
  <c r="G14" i="1"/>
  <c r="H14" i="1"/>
  <c r="I14" i="1"/>
  <c r="E21" i="1"/>
  <c r="E22" i="1"/>
  <c r="E40" i="1" l="1"/>
  <c r="K14" i="1"/>
  <c r="K50" i="1" s="1"/>
  <c r="L50" i="1"/>
  <c r="M50" i="1"/>
  <c r="F39" i="1"/>
  <c r="E39" i="1" s="1"/>
  <c r="J40" i="1"/>
  <c r="N50" i="1"/>
  <c r="O14" i="1"/>
  <c r="J14" i="1" s="1"/>
  <c r="P14" i="1" s="1"/>
  <c r="O39" i="1"/>
  <c r="J39" i="1" s="1"/>
  <c r="O26" i="1"/>
  <c r="P46" i="1"/>
  <c r="P45" i="1"/>
  <c r="P34" i="1"/>
  <c r="P31" i="1"/>
  <c r="P29" i="1"/>
  <c r="P28" i="1"/>
  <c r="P22" i="1"/>
  <c r="P21" i="1"/>
  <c r="G26" i="1" l="1"/>
  <c r="G50" i="1" s="1"/>
  <c r="P40" i="1"/>
  <c r="P39" i="1"/>
  <c r="I26" i="1"/>
  <c r="I50" i="1" s="1"/>
  <c r="H26" i="1"/>
  <c r="H50" i="1" s="1"/>
  <c r="E52" i="1"/>
  <c r="P52" i="1" s="1"/>
  <c r="J15" i="1"/>
  <c r="P15" i="1" s="1"/>
  <c r="J26" i="1"/>
  <c r="O50" i="1"/>
  <c r="J50" i="1" s="1"/>
  <c r="E54" i="1" l="1"/>
  <c r="P54" i="1" s="1"/>
  <c r="F26" i="1"/>
  <c r="F50" i="1" s="1"/>
  <c r="E27" i="1"/>
  <c r="P27" i="1" s="1"/>
  <c r="E50" i="1" l="1"/>
  <c r="P50" i="1" s="1"/>
  <c r="E26" i="1"/>
  <c r="E59" i="1" l="1"/>
  <c r="P26" i="1"/>
</calcChain>
</file>

<file path=xl/sharedStrings.xml><?xml version="1.0" encoding="utf-8"?>
<sst xmlns="http://schemas.openxmlformats.org/spreadsheetml/2006/main" count="136" uniqueCount="113">
  <si>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</si>
  <si>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</si>
  <si>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</si>
  <si>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</si>
  <si>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</si>
  <si>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</si>
  <si>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</si>
  <si>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</si>
  <si>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</si>
  <si>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</si>
  <si>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</si>
  <si>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</si>
  <si>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</si>
  <si>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</si>
  <si>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</si>
  <si>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</si>
  <si>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</si>
  <si>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Баштанська міська рада</t>
  </si>
  <si>
    <t>0110000</t>
  </si>
  <si>
    <t>0443</t>
  </si>
  <si>
    <t>0117330</t>
  </si>
  <si>
    <t>0600000</t>
  </si>
  <si>
    <t>Відділ освіти, молоді та спорту виконавчого комітету міської ради</t>
  </si>
  <si>
    <t>0610000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</si>
  <si>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</si>
  <si>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</si>
  <si>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</si>
  <si>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</si>
  <si>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</si>
  <si>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</si>
  <si>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</si>
  <si>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</si>
  <si>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0990</t>
  </si>
  <si>
    <t>1000000</t>
  </si>
  <si>
    <t>1010000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</si>
  <si>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</si>
  <si>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</si>
  <si>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</si>
  <si>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</si>
  <si>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1017324</t>
  </si>
  <si>
    <t>7324</t>
  </si>
  <si>
    <t>Будівництво-1 установ та закладів культури</t>
  </si>
  <si>
    <t>X</t>
  </si>
  <si>
    <t>УСЬОГО</t>
  </si>
  <si>
    <t>14502000000</t>
  </si>
  <si>
    <t>(код бюджету)</t>
  </si>
  <si>
    <t>Зміни до розподілу</t>
  </si>
  <si>
    <t>видатків бюджету Баштанської міської територіальної громади на 2021 рік</t>
  </si>
  <si>
    <t>0611061</t>
  </si>
  <si>
    <t>1061</t>
  </si>
  <si>
    <t>0611060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</si>
  <si>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</si>
  <si>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у тому числі видатки за рахунок цільових субвенцій з державного бюджету</t>
  </si>
  <si>
    <t>з них:</t>
  </si>
  <si>
    <t>за рахунок залишку коштів, що утворився на початок бюджетного періоду (залишок коштів міського бюджету станом на 01.01.2021)</t>
  </si>
  <si>
    <t>Заступник міського голови з питань діяльності виконавчих органів ради</t>
  </si>
  <si>
    <t>Світлана ЄВДОЩЕНКО</t>
  </si>
  <si>
    <t>0490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</si>
  <si>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</si>
  <si>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</si>
  <si>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</si>
  <si>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0117361</t>
  </si>
  <si>
    <t>Співфінансування інвестиційних проектів, що реалізуються за рахунок коштів державного фонду регіонального розвитку</t>
  </si>
  <si>
    <t>Будівництво інших об"єктів комунальної власності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</si>
  <si>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</si>
  <si>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</si>
  <si>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</si>
  <si>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0615031</t>
  </si>
  <si>
    <t>0810</t>
  </si>
  <si>
    <t>Утримання та навчально-тренувальна робота комунальних дитячо-юнацьких спортивних шкіл</t>
  </si>
  <si>
    <t>3700000</t>
  </si>
  <si>
    <t>Фінансовий відділ Баштанської міської ради</t>
  </si>
  <si>
    <t>3710000</t>
  </si>
  <si>
    <t>3710160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</si>
  <si>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</si>
  <si>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</si>
  <si>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</si>
  <si>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0112111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</si>
  <si>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</si>
  <si>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</si>
  <si>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0110150</t>
  </si>
  <si>
    <t>0150</t>
  </si>
  <si>
    <t>Організаційне, інформаційно-аналітичне та матеріально-технічне забезпечення діяльності  обласної ради, районної ради, районної у місті ради (у разі її створення), міської, селищної, сільської рад</t>
  </si>
  <si>
    <t>0111160</t>
  </si>
  <si>
    <t>Забезпечення діяльності центрів професійного розвитку педагогічних працівників</t>
  </si>
  <si>
    <t>0112152</t>
  </si>
  <si>
    <t>0763</t>
  </si>
  <si>
    <t>Інші програми та заходи у сфері охорони здоров"я</t>
  </si>
  <si>
    <t>0116030</t>
  </si>
  <si>
    <t>6030</t>
  </si>
  <si>
    <t>0620</t>
  </si>
  <si>
    <t>Організація благоустрою населених пунктів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</si>
  <si>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</si>
  <si>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</si>
  <si>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</si>
  <si>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1010160</t>
  </si>
  <si>
    <t>Керівництво і управління у відповідній сфері у містах (місті Києві), селищах, селах,  територіальних громадах</t>
  </si>
  <si>
    <t>0960</t>
  </si>
  <si>
    <t>Надання спеціальної освіти мистецькими школами</t>
  </si>
  <si>
    <t>1014030</t>
  </si>
  <si>
    <t>4030</t>
  </si>
  <si>
    <t>0824</t>
  </si>
  <si>
    <t>Забезпечення діяльності бібліотек</t>
  </si>
  <si>
    <t>Забезпечення діяльності музеїв і виставок</t>
  </si>
  <si>
    <t>Відділ розвитку культури і туризму виконавчого комітету Баштанської міської ради</t>
  </si>
  <si>
    <t>0613133</t>
  </si>
  <si>
    <t>3133</t>
  </si>
  <si>
    <t>1040</t>
  </si>
  <si>
    <t>Інші заходи та заклади молодіжної політики</t>
  </si>
  <si>
    <t>0617321</t>
  </si>
  <si>
    <t>Будівництво освітніх установ та закладів</t>
  </si>
  <si>
    <t>до рішення міської ради</t>
  </si>
  <si>
    <t>29 квітня  2021 року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</si>
</sst>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color rgb="FFFF0000"/>
      <name val="Arial Cyr"/>
      <charset val="204"/>
    </font>
    <font>
      <sz val="12"/>
      <color rgb="FFFF000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quotePrefix="1" applyBorder="1" applyAlignment="1">
      <alignment horizontal="center" vertical="top" wrapText="1"/>
    </xf>
    <xf numFmtId="4" fontId="0" fillId="0" borderId="2" xfId="0" quotePrefix="1" applyNumberFormat="1" applyBorder="1" applyAlignment="1">
      <alignment horizontal="center" vertical="top" wrapText="1"/>
    </xf>
    <xf numFmtId="4" fontId="0" fillId="2" borderId="2" xfId="0" applyNumberFormat="1" applyFill="1" applyBorder="1" applyAlignment="1">
      <alignment vertical="top" wrapText="1"/>
    </xf>
    <xf numFmtId="4" fontId="0" fillId="0" borderId="2" xfId="0" applyNumberFormat="1" applyBorder="1" applyAlignment="1">
      <alignment vertical="top" wrapText="1"/>
    </xf>
    <xf numFmtId="0" fontId="0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2" fontId="0" fillId="0" borderId="0" xfId="0" applyNumberFormat="1" applyFont="1" applyAlignment="1">
      <alignment vertical="top"/>
    </xf>
    <xf numFmtId="2" fontId="4" fillId="2" borderId="3" xfId="0" applyNumberFormat="1" applyFont="1" applyFill="1" applyBorder="1" applyAlignment="1">
      <alignment vertical="top" wrapText="1"/>
    </xf>
    <xf numFmtId="2" fontId="4" fillId="2" borderId="4" xfId="0" applyNumberFormat="1" applyFont="1" applyFill="1" applyBorder="1" applyAlignment="1">
      <alignment vertical="top" wrapText="1"/>
    </xf>
    <xf numFmtId="2" fontId="0" fillId="0" borderId="0" xfId="0" applyNumberFormat="1" applyAlignment="1">
      <alignment vertical="top"/>
    </xf>
    <xf numFmtId="4" fontId="1" fillId="2" borderId="2" xfId="0" applyNumberFormat="1" applyFont="1" applyFill="1" applyBorder="1" applyAlignment="1">
      <alignment vertical="top" wrapText="1"/>
    </xf>
    <xf numFmtId="0" fontId="7" fillId="0" borderId="0" xfId="0" applyFont="1" applyAlignment="1"/>
    <xf numFmtId="165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/>
    <xf numFmtId="0" fontId="10" fillId="0" borderId="2" xfId="0" quotePrefix="1" applyFont="1" applyBorder="1" applyAlignment="1">
      <alignment horizontal="center" vertical="top" wrapText="1"/>
    </xf>
    <xf numFmtId="49" fontId="0" fillId="0" borderId="2" xfId="0" quotePrefix="1" applyNumberFormat="1" applyFont="1" applyBorder="1" applyAlignment="1">
      <alignment horizontal="center" vertical="top" wrapText="1"/>
    </xf>
    <xf numFmtId="164" fontId="0" fillId="0" borderId="2" xfId="0" applyNumberFormat="1" applyFont="1" applyBorder="1" applyAlignment="1">
      <alignment vertical="top" wrapText="1"/>
    </xf>
    <xf numFmtId="49" fontId="5" fillId="0" borderId="2" xfId="0" quotePrefix="1" applyNumberFormat="1" applyFont="1" applyBorder="1" applyAlignment="1">
      <alignment horizontal="center" vertical="top" wrapText="1"/>
    </xf>
    <xf numFmtId="4" fontId="0" fillId="0" borderId="0" xfId="0" applyNumberFormat="1"/>
    <xf numFmtId="49" fontId="6" fillId="0" borderId="2" xfId="0" applyNumberFormat="1" applyFont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justify" vertical="top" wrapText="1"/>
    </xf>
    <xf numFmtId="49" fontId="6" fillId="0" borderId="2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horizontal="center" vertical="top" wrapText="1"/>
    </xf>
    <xf numFmtId="0" fontId="6" fillId="0" borderId="2" xfId="0" quotePrefix="1" applyFont="1" applyBorder="1" applyAlignment="1">
      <alignment horizontal="center" vertical="top" wrapText="1"/>
    </xf>
    <xf numFmtId="164" fontId="6" fillId="0" borderId="2" xfId="0" applyNumberFormat="1" applyFont="1" applyBorder="1" applyAlignment="1">
      <alignment vertical="top" wrapText="1"/>
    </xf>
    <xf numFmtId="164" fontId="10" fillId="0" borderId="2" xfId="0" applyNumberFormat="1" applyFont="1" applyBorder="1" applyAlignment="1">
      <alignment vertical="top" wrapText="1"/>
    </xf>
    <xf numFmtId="0" fontId="6" fillId="0" borderId="2" xfId="0" quotePrefix="1" applyFont="1" applyBorder="1" applyAlignment="1">
      <alignment horizontal="left" vertical="top" wrapText="1"/>
    </xf>
    <xf numFmtId="164" fontId="6" fillId="0" borderId="2" xfId="0" quotePrefix="1" applyNumberFormat="1" applyFont="1" applyBorder="1" applyAlignment="1">
      <alignment horizontal="center" vertical="top" wrapText="1"/>
    </xf>
    <xf numFmtId="49" fontId="11" fillId="3" borderId="2" xfId="0" applyNumberFormat="1" applyFont="1" applyFill="1" applyBorder="1" applyAlignment="1">
      <alignment vertical="top"/>
    </xf>
    <xf numFmtId="49" fontId="11" fillId="3" borderId="2" xfId="0" applyNumberFormat="1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49" fontId="11" fillId="3" borderId="2" xfId="0" applyNumberFormat="1" applyFont="1" applyFill="1" applyBorder="1" applyAlignment="1">
      <alignment horizontal="center" vertical="top"/>
    </xf>
    <xf numFmtId="49" fontId="10" fillId="0" borderId="2" xfId="0" quotePrefix="1" applyNumberFormat="1" applyFont="1" applyBorder="1" applyAlignment="1">
      <alignment horizontal="center" vertical="top" wrapText="1"/>
    </xf>
    <xf numFmtId="164" fontId="6" fillId="0" borderId="4" xfId="0" quotePrefix="1" applyNumberFormat="1" applyFont="1" applyBorder="1" applyAlignment="1">
      <alignment vertical="top" wrapText="1"/>
    </xf>
    <xf numFmtId="164" fontId="10" fillId="0" borderId="2" xfId="0" quotePrefix="1" applyNumberFormat="1" applyFont="1" applyBorder="1" applyAlignment="1">
      <alignment horizontal="center" vertical="top" wrapText="1"/>
    </xf>
    <xf numFmtId="164" fontId="6" fillId="0" borderId="0" xfId="0" quotePrefix="1" applyNumberFormat="1" applyFont="1" applyBorder="1" applyAlignment="1">
      <alignment vertical="top" wrapText="1"/>
    </xf>
    <xf numFmtId="4" fontId="0" fillId="2" borderId="2" xfId="0" applyNumberFormat="1" applyFont="1" applyFill="1" applyBorder="1" applyAlignment="1">
      <alignment vertical="center" wrapText="1"/>
    </xf>
    <xf numFmtId="4" fontId="0" fillId="2" borderId="2" xfId="0" applyNumberFormat="1" applyFont="1" applyFill="1" applyBorder="1" applyAlignment="1">
      <alignment vertical="top" wrapText="1"/>
    </xf>
    <xf numFmtId="4" fontId="0" fillId="0" borderId="2" xfId="0" applyNumberFormat="1" applyFont="1" applyBorder="1" applyAlignment="1">
      <alignment vertical="top" wrapText="1"/>
    </xf>
    <xf numFmtId="164" fontId="6" fillId="0" borderId="2" xfId="0" quotePrefix="1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49" fontId="6" fillId="0" borderId="4" xfId="0" applyNumberFormat="1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left" vertical="top"/>
    </xf>
    <xf numFmtId="49" fontId="11" fillId="0" borderId="2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view="pageBreakPreview" topLeftCell="C1" zoomScale="75" zoomScaleNormal="100" zoomScaleSheetLayoutView="75" workbookViewId="0">
      <pane ySplit="3405" activePane="bottomLeft"/>
      <selection activeCell="M3" sqref="M3"/>
      <selection pane="bottomLeft" activeCell="K10" sqref="K10:K12"/>
    </sheetView>
  </sheetViews>
  <sheetFormatPr defaultRowHeight="15" x14ac:dyDescent="0.25"/>
  <cols>
    <col min="1" max="3" width="12" customWidth="1"/>
    <col min="4" max="4" width="40.7109375" customWidth="1"/>
    <col min="5" max="16" width="13.7109375" customWidth="1"/>
  </cols>
  <sheetData>
    <row r="1" spans="1:16" x14ac:dyDescent="0.25">
      <c r="M1" t="s">
        <v>0</v>
      </c>
    </row>
    <row r="2" spans="1:16" x14ac:dyDescent="0.25">
      <c r="M2" t="s">
        <v>111</v>
      </c>
    </row>
    <row r="3" spans="1:16" x14ac:dyDescent="0.25">
      <c r="M3" t="s">
        <v>112</v>
      </c>
    </row>
    <row r="5" spans="1:16" x14ac:dyDescent="0.25">
      <c r="A5" s="76" t="s">
        <v>46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x14ac:dyDescent="0.25">
      <c r="A6" s="76" t="s">
        <v>47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6" x14ac:dyDescent="0.25">
      <c r="A7" s="21" t="s">
        <v>44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20" t="s">
        <v>45</v>
      </c>
      <c r="P8" s="1" t="s">
        <v>1</v>
      </c>
    </row>
    <row r="9" spans="1:16" x14ac:dyDescent="0.25">
      <c r="A9" s="78" t="s">
        <v>2</v>
      </c>
      <c r="B9" s="78" t="s">
        <v>3</v>
      </c>
      <c r="C9" s="78" t="s">
        <v>4</v>
      </c>
      <c r="D9" s="73" t="s">
        <v>5</v>
      </c>
      <c r="E9" s="73" t="s">
        <v>6</v>
      </c>
      <c r="F9" s="73"/>
      <c r="G9" s="73"/>
      <c r="H9" s="73"/>
      <c r="I9" s="73"/>
      <c r="J9" s="73" t="s">
        <v>13</v>
      </c>
      <c r="K9" s="73"/>
      <c r="L9" s="73"/>
      <c r="M9" s="73"/>
      <c r="N9" s="73"/>
      <c r="O9" s="73"/>
      <c r="P9" s="74" t="s">
        <v>15</v>
      </c>
    </row>
    <row r="10" spans="1:16" x14ac:dyDescent="0.25">
      <c r="A10" s="73"/>
      <c r="B10" s="73"/>
      <c r="C10" s="73"/>
      <c r="D10" s="73"/>
      <c r="E10" s="74" t="s">
        <v>7</v>
      </c>
      <c r="F10" s="73" t="s">
        <v>8</v>
      </c>
      <c r="G10" s="73" t="s">
        <v>9</v>
      </c>
      <c r="H10" s="73"/>
      <c r="I10" s="73" t="s">
        <v>12</v>
      </c>
      <c r="J10" s="74" t="s">
        <v>7</v>
      </c>
      <c r="K10" s="73" t="s">
        <v>14</v>
      </c>
      <c r="L10" s="73" t="s">
        <v>8</v>
      </c>
      <c r="M10" s="73" t="s">
        <v>9</v>
      </c>
      <c r="N10" s="73"/>
      <c r="O10" s="73" t="s">
        <v>12</v>
      </c>
      <c r="P10" s="73"/>
    </row>
    <row r="11" spans="1:16" x14ac:dyDescent="0.25">
      <c r="A11" s="73"/>
      <c r="B11" s="73"/>
      <c r="C11" s="73"/>
      <c r="D11" s="73"/>
      <c r="E11" s="73"/>
      <c r="F11" s="73"/>
      <c r="G11" s="73" t="s">
        <v>10</v>
      </c>
      <c r="H11" s="73" t="s">
        <v>11</v>
      </c>
      <c r="I11" s="73"/>
      <c r="J11" s="73"/>
      <c r="K11" s="73"/>
      <c r="L11" s="73"/>
      <c r="M11" s="73" t="s">
        <v>10</v>
      </c>
      <c r="N11" s="73" t="s">
        <v>11</v>
      </c>
      <c r="O11" s="73"/>
      <c r="P11" s="73"/>
    </row>
    <row r="12" spans="1:16" ht="44.25" customHeight="1" x14ac:dyDescent="0.2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</row>
    <row r="13" spans="1:16" x14ac:dyDescent="0.25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x14ac:dyDescent="0.25">
      <c r="A14" s="5" t="s">
        <v>16</v>
      </c>
      <c r="B14" s="6"/>
      <c r="C14" s="7"/>
      <c r="D14" s="8" t="s">
        <v>17</v>
      </c>
      <c r="E14" s="9">
        <f>E15</f>
        <v>561023</v>
      </c>
      <c r="F14" s="10">
        <f>F15</f>
        <v>561023</v>
      </c>
      <c r="G14" s="10">
        <f t="shared" ref="G14:I14" si="0">G15</f>
        <v>0</v>
      </c>
      <c r="H14" s="10">
        <f t="shared" si="0"/>
        <v>0</v>
      </c>
      <c r="I14" s="10">
        <f t="shared" si="0"/>
        <v>0</v>
      </c>
      <c r="J14" s="9">
        <f>L14+O14</f>
        <v>-562398</v>
      </c>
      <c r="K14" s="10">
        <f>K15</f>
        <v>-562398</v>
      </c>
      <c r="L14" s="10">
        <f t="shared" ref="L14:O14" si="1">L15</f>
        <v>0</v>
      </c>
      <c r="M14" s="10">
        <f t="shared" si="1"/>
        <v>0</v>
      </c>
      <c r="N14" s="10">
        <f t="shared" si="1"/>
        <v>0</v>
      </c>
      <c r="O14" s="10">
        <f t="shared" si="1"/>
        <v>-562398</v>
      </c>
      <c r="P14" s="9">
        <f t="shared" ref="P14:P50" si="2">E14+J14</f>
        <v>-1375</v>
      </c>
    </row>
    <row r="15" spans="1:16" x14ac:dyDescent="0.25">
      <c r="A15" s="5" t="s">
        <v>18</v>
      </c>
      <c r="B15" s="6"/>
      <c r="C15" s="7"/>
      <c r="D15" s="8" t="s">
        <v>17</v>
      </c>
      <c r="E15" s="9">
        <f>F15+I15</f>
        <v>561023</v>
      </c>
      <c r="F15" s="10">
        <f>F21+F22+F25+F18+F16+F17+F19+F20</f>
        <v>561023</v>
      </c>
      <c r="G15" s="10">
        <f t="shared" ref="G15:I15" si="3">G21+G22+G25+G18+G16+G17+G19</f>
        <v>0</v>
      </c>
      <c r="H15" s="10">
        <f t="shared" si="3"/>
        <v>0</v>
      </c>
      <c r="I15" s="10">
        <f t="shared" si="3"/>
        <v>0</v>
      </c>
      <c r="J15" s="9">
        <f>L15+O15</f>
        <v>-562398</v>
      </c>
      <c r="K15" s="10">
        <f>K21+K22+K25+K18+K16+K17+K19+K20</f>
        <v>-562398</v>
      </c>
      <c r="L15" s="10">
        <f t="shared" ref="L15:N15" si="4">L21+L22+L25+L18+L16+L17+L19</f>
        <v>0</v>
      </c>
      <c r="M15" s="10">
        <f t="shared" si="4"/>
        <v>0</v>
      </c>
      <c r="N15" s="10">
        <f t="shared" si="4"/>
        <v>0</v>
      </c>
      <c r="O15" s="10">
        <f>O21+O22+O25+O18+O16+O17+O19+O20</f>
        <v>-562398</v>
      </c>
      <c r="P15" s="9">
        <f t="shared" si="2"/>
        <v>-1375</v>
      </c>
    </row>
    <row r="16" spans="1:16" ht="85.5" customHeight="1" x14ac:dyDescent="0.25">
      <c r="A16" s="37" t="s">
        <v>80</v>
      </c>
      <c r="B16" s="37" t="s">
        <v>81</v>
      </c>
      <c r="C16" s="58" t="s">
        <v>75</v>
      </c>
      <c r="D16" s="59" t="s">
        <v>82</v>
      </c>
      <c r="E16" s="61">
        <f>F16+I16</f>
        <v>163200</v>
      </c>
      <c r="F16" s="62">
        <v>163200</v>
      </c>
      <c r="G16" s="62"/>
      <c r="H16" s="62"/>
      <c r="I16" s="62"/>
      <c r="J16" s="61">
        <f>L16+O16</f>
        <v>-163200</v>
      </c>
      <c r="K16" s="62">
        <v>-163200</v>
      </c>
      <c r="L16" s="62"/>
      <c r="M16" s="62"/>
      <c r="N16" s="62"/>
      <c r="O16" s="62">
        <v>-163200</v>
      </c>
      <c r="P16" s="61">
        <f t="shared" si="2"/>
        <v>0</v>
      </c>
    </row>
    <row r="17" spans="1:16" ht="49.5" customHeight="1" x14ac:dyDescent="0.25">
      <c r="A17" s="37" t="s">
        <v>83</v>
      </c>
      <c r="B17" s="37">
        <v>1160</v>
      </c>
      <c r="C17" s="58" t="s">
        <v>32</v>
      </c>
      <c r="D17" s="63" t="s">
        <v>84</v>
      </c>
      <c r="E17" s="61">
        <f>F17+I17</f>
        <v>43500</v>
      </c>
      <c r="F17" s="62">
        <v>43500</v>
      </c>
      <c r="G17" s="64"/>
      <c r="H17" s="64"/>
      <c r="I17" s="64"/>
      <c r="J17" s="61">
        <f>L17+O17</f>
        <v>-43500</v>
      </c>
      <c r="K17" s="62">
        <v>-43500</v>
      </c>
      <c r="L17" s="62"/>
      <c r="M17" s="62"/>
      <c r="N17" s="62"/>
      <c r="O17" s="62">
        <v>-43500</v>
      </c>
      <c r="P17" s="61">
        <f t="shared" si="2"/>
        <v>0</v>
      </c>
    </row>
    <row r="18" spans="1:16" ht="57" customHeight="1" x14ac:dyDescent="0.25">
      <c r="A18" s="37" t="s">
        <v>77</v>
      </c>
      <c r="B18" s="37">
        <v>2111</v>
      </c>
      <c r="C18" s="56" t="s">
        <v>78</v>
      </c>
      <c r="D18" s="57" t="s">
        <v>79</v>
      </c>
      <c r="E18" s="24">
        <f t="shared" ref="E18:E50" si="5">F18+I18</f>
        <v>100000</v>
      </c>
      <c r="F18" s="62">
        <v>100000</v>
      </c>
      <c r="G18" s="64"/>
      <c r="H18" s="64"/>
      <c r="I18" s="64"/>
      <c r="J18" s="32"/>
      <c r="K18" s="64"/>
      <c r="L18" s="64"/>
      <c r="M18" s="64"/>
      <c r="N18" s="64"/>
      <c r="O18" s="64"/>
      <c r="P18" s="24">
        <f t="shared" si="2"/>
        <v>100000</v>
      </c>
    </row>
    <row r="19" spans="1:16" ht="39" customHeight="1" x14ac:dyDescent="0.25">
      <c r="A19" s="22" t="s">
        <v>85</v>
      </c>
      <c r="B19" s="37">
        <v>2152</v>
      </c>
      <c r="C19" s="23" t="s">
        <v>86</v>
      </c>
      <c r="D19" s="57" t="s">
        <v>87</v>
      </c>
      <c r="E19" s="24">
        <f t="shared" si="5"/>
        <v>27000</v>
      </c>
      <c r="F19" s="62">
        <f>15000+12000</f>
        <v>27000</v>
      </c>
      <c r="G19" s="64"/>
      <c r="H19" s="64"/>
      <c r="I19" s="64"/>
      <c r="J19" s="61">
        <f>L19+O19</f>
        <v>-15000</v>
      </c>
      <c r="K19" s="64">
        <v>-15000</v>
      </c>
      <c r="L19" s="64"/>
      <c r="M19" s="64"/>
      <c r="N19" s="64"/>
      <c r="O19" s="64">
        <v>-15000</v>
      </c>
      <c r="P19" s="24">
        <f t="shared" si="2"/>
        <v>12000</v>
      </c>
    </row>
    <row r="20" spans="1:16" ht="39" customHeight="1" x14ac:dyDescent="0.25">
      <c r="A20" s="37" t="s">
        <v>88</v>
      </c>
      <c r="B20" s="37" t="s">
        <v>89</v>
      </c>
      <c r="C20" s="58" t="s">
        <v>90</v>
      </c>
      <c r="D20" s="49" t="s">
        <v>91</v>
      </c>
      <c r="E20" s="24">
        <f t="shared" si="5"/>
        <v>227323</v>
      </c>
      <c r="F20" s="62">
        <v>227323</v>
      </c>
      <c r="G20" s="64"/>
      <c r="H20" s="64"/>
      <c r="I20" s="64"/>
      <c r="J20" s="61">
        <f>L20+O20</f>
        <v>-227323</v>
      </c>
      <c r="K20" s="64">
        <v>-227323</v>
      </c>
      <c r="L20" s="64"/>
      <c r="M20" s="64"/>
      <c r="N20" s="64"/>
      <c r="O20" s="64">
        <v>-227323</v>
      </c>
      <c r="P20" s="24">
        <f t="shared" si="2"/>
        <v>0</v>
      </c>
    </row>
    <row r="21" spans="1:16" ht="57.75" customHeight="1" x14ac:dyDescent="0.25">
      <c r="A21" s="47" t="s">
        <v>61</v>
      </c>
      <c r="B21" s="47">
        <v>7361</v>
      </c>
      <c r="C21" s="46" t="s">
        <v>57</v>
      </c>
      <c r="D21" s="48" t="s">
        <v>62</v>
      </c>
      <c r="E21" s="24">
        <f t="shared" si="5"/>
        <v>0</v>
      </c>
      <c r="F21" s="25">
        <v>0</v>
      </c>
      <c r="G21" s="25">
        <v>0</v>
      </c>
      <c r="H21" s="25">
        <v>0</v>
      </c>
      <c r="I21" s="25">
        <v>0</v>
      </c>
      <c r="J21" s="32">
        <f t="shared" ref="J21:J46" si="6">L21+O21</f>
        <v>-189375</v>
      </c>
      <c r="K21" s="25">
        <f>-166000+39000-79375+17000</f>
        <v>-189375</v>
      </c>
      <c r="L21" s="25"/>
      <c r="M21" s="25"/>
      <c r="N21" s="25"/>
      <c r="O21" s="25">
        <f>-166000+39000-79375+17000</f>
        <v>-189375</v>
      </c>
      <c r="P21" s="24">
        <f t="shared" si="2"/>
        <v>-189375</v>
      </c>
    </row>
    <row r="22" spans="1:16" ht="25.5" x14ac:dyDescent="0.25">
      <c r="A22" s="37" t="s">
        <v>20</v>
      </c>
      <c r="B22" s="37">
        <v>7330</v>
      </c>
      <c r="C22" s="46" t="s">
        <v>19</v>
      </c>
      <c r="D22" s="49" t="s">
        <v>63</v>
      </c>
      <c r="E22" s="24">
        <f t="shared" si="5"/>
        <v>0</v>
      </c>
      <c r="F22" s="25">
        <v>0</v>
      </c>
      <c r="G22" s="25">
        <v>0</v>
      </c>
      <c r="H22" s="25">
        <v>0</v>
      </c>
      <c r="I22" s="25">
        <v>0</v>
      </c>
      <c r="J22" s="32">
        <f t="shared" si="6"/>
        <v>76000</v>
      </c>
      <c r="K22" s="25">
        <f>166000-39000-17000-34000</f>
        <v>76000</v>
      </c>
      <c r="L22" s="25"/>
      <c r="M22" s="25"/>
      <c r="N22" s="25"/>
      <c r="O22" s="25">
        <f>166000-39000-17000-34000</f>
        <v>76000</v>
      </c>
      <c r="P22" s="24">
        <f t="shared" si="2"/>
        <v>76000</v>
      </c>
    </row>
    <row r="23" spans="1:16" x14ac:dyDescent="0.25">
      <c r="A23" s="37"/>
      <c r="B23" s="37"/>
      <c r="C23" s="46"/>
      <c r="D23" s="49"/>
      <c r="E23" s="14"/>
      <c r="F23" s="15"/>
      <c r="G23" s="15"/>
      <c r="H23" s="15"/>
      <c r="I23" s="15"/>
      <c r="J23" s="9"/>
      <c r="K23" s="15"/>
      <c r="L23" s="15"/>
      <c r="M23" s="15"/>
      <c r="N23" s="15"/>
      <c r="O23" s="15"/>
      <c r="P23" s="14"/>
    </row>
    <row r="24" spans="1:16" x14ac:dyDescent="0.25">
      <c r="A24" s="37"/>
      <c r="B24" s="37"/>
      <c r="C24" s="46"/>
      <c r="D24" s="49"/>
      <c r="E24" s="14"/>
      <c r="F24" s="15"/>
      <c r="G24" s="15"/>
      <c r="H24" s="15"/>
      <c r="I24" s="15"/>
      <c r="J24" s="9"/>
      <c r="K24" s="15"/>
      <c r="L24" s="15"/>
      <c r="M24" s="15"/>
      <c r="N24" s="15"/>
      <c r="O24" s="15"/>
      <c r="P24" s="14"/>
    </row>
    <row r="25" spans="1:16" x14ac:dyDescent="0.25">
      <c r="A25" s="40"/>
      <c r="B25" s="38"/>
      <c r="C25" s="38"/>
      <c r="D25" s="39"/>
      <c r="E25" s="14"/>
      <c r="F25" s="15"/>
      <c r="G25" s="15"/>
      <c r="H25" s="15"/>
      <c r="I25" s="15"/>
      <c r="J25" s="9">
        <f t="shared" si="6"/>
        <v>0</v>
      </c>
      <c r="K25" s="15"/>
      <c r="L25" s="15"/>
      <c r="M25" s="15"/>
      <c r="N25" s="15"/>
      <c r="O25" s="15"/>
      <c r="P25" s="14">
        <f t="shared" si="2"/>
        <v>0</v>
      </c>
    </row>
    <row r="26" spans="1:16" ht="30" x14ac:dyDescent="0.25">
      <c r="A26" s="5" t="s">
        <v>21</v>
      </c>
      <c r="B26" s="6"/>
      <c r="C26" s="7"/>
      <c r="D26" s="8" t="s">
        <v>22</v>
      </c>
      <c r="E26" s="14">
        <f t="shared" si="5"/>
        <v>768173</v>
      </c>
      <c r="F26" s="10">
        <f>F27</f>
        <v>768173</v>
      </c>
      <c r="G26" s="10">
        <f t="shared" ref="G26:I26" si="7">G27</f>
        <v>136054</v>
      </c>
      <c r="H26" s="10">
        <f t="shared" si="7"/>
        <v>0</v>
      </c>
      <c r="I26" s="10">
        <f t="shared" si="7"/>
        <v>0</v>
      </c>
      <c r="J26" s="9">
        <f t="shared" si="6"/>
        <v>1171485</v>
      </c>
      <c r="K26" s="10">
        <f>K27</f>
        <v>1171485</v>
      </c>
      <c r="L26" s="10">
        <f t="shared" ref="L26:O26" si="8">L27</f>
        <v>0</v>
      </c>
      <c r="M26" s="10">
        <f t="shared" si="8"/>
        <v>0</v>
      </c>
      <c r="N26" s="10">
        <f t="shared" si="8"/>
        <v>0</v>
      </c>
      <c r="O26" s="10">
        <f t="shared" si="8"/>
        <v>1171485</v>
      </c>
      <c r="P26" s="9">
        <f t="shared" si="2"/>
        <v>1939658</v>
      </c>
    </row>
    <row r="27" spans="1:16" ht="30" x14ac:dyDescent="0.25">
      <c r="A27" s="5" t="s">
        <v>23</v>
      </c>
      <c r="B27" s="6"/>
      <c r="C27" s="7"/>
      <c r="D27" s="8" t="s">
        <v>22</v>
      </c>
      <c r="E27" s="14">
        <f t="shared" si="5"/>
        <v>768173</v>
      </c>
      <c r="F27" s="10">
        <f>F28+F29+F34+F32+F30+F33+F36+F35</f>
        <v>768173</v>
      </c>
      <c r="G27" s="10">
        <f t="shared" ref="G27:I27" si="9">G28+G29+G34+G32+G30+G33+G36</f>
        <v>136054</v>
      </c>
      <c r="H27" s="10">
        <f t="shared" si="9"/>
        <v>0</v>
      </c>
      <c r="I27" s="10">
        <f t="shared" si="9"/>
        <v>0</v>
      </c>
      <c r="J27" s="9">
        <f t="shared" si="6"/>
        <v>1171485</v>
      </c>
      <c r="K27" s="10">
        <f>K28+K29+K30+K32+K33+K34+K36+K37</f>
        <v>1171485</v>
      </c>
      <c r="L27" s="10">
        <f t="shared" ref="L27:O27" si="10">L28+L29+L30+L32+L33+L34+L36+L37</f>
        <v>0</v>
      </c>
      <c r="M27" s="10">
        <f t="shared" si="10"/>
        <v>0</v>
      </c>
      <c r="N27" s="10">
        <f t="shared" si="10"/>
        <v>0</v>
      </c>
      <c r="O27" s="10">
        <f t="shared" si="10"/>
        <v>1171485</v>
      </c>
      <c r="P27" s="9">
        <f t="shared" si="2"/>
        <v>1939658</v>
      </c>
    </row>
    <row r="28" spans="1:16" x14ac:dyDescent="0.25">
      <c r="A28" s="11" t="s">
        <v>24</v>
      </c>
      <c r="B28" s="11" t="s">
        <v>26</v>
      </c>
      <c r="C28" s="12" t="s">
        <v>25</v>
      </c>
      <c r="D28" s="13" t="s">
        <v>27</v>
      </c>
      <c r="E28" s="14">
        <f t="shared" si="5"/>
        <v>8000</v>
      </c>
      <c r="F28" s="15">
        <v>8000</v>
      </c>
      <c r="G28" s="15">
        <v>0</v>
      </c>
      <c r="H28" s="15"/>
      <c r="I28" s="15">
        <v>0</v>
      </c>
      <c r="J28" s="9">
        <f t="shared" si="6"/>
        <v>-8000</v>
      </c>
      <c r="K28" s="15">
        <v>-8000</v>
      </c>
      <c r="L28" s="15">
        <v>0</v>
      </c>
      <c r="M28" s="15">
        <v>0</v>
      </c>
      <c r="N28" s="15">
        <v>0</v>
      </c>
      <c r="O28" s="15">
        <v>-8000</v>
      </c>
      <c r="P28" s="14">
        <f t="shared" si="2"/>
        <v>0</v>
      </c>
    </row>
    <row r="29" spans="1:16" ht="30" x14ac:dyDescent="0.25">
      <c r="A29" s="11" t="s">
        <v>28</v>
      </c>
      <c r="B29" s="11" t="s">
        <v>30</v>
      </c>
      <c r="C29" s="12" t="s">
        <v>29</v>
      </c>
      <c r="D29" s="13" t="s">
        <v>31</v>
      </c>
      <c r="E29" s="14">
        <f t="shared" si="5"/>
        <v>0</v>
      </c>
      <c r="F29" s="15"/>
      <c r="G29" s="15">
        <v>0</v>
      </c>
      <c r="H29" s="15"/>
      <c r="I29" s="15">
        <v>0</v>
      </c>
      <c r="J29" s="9">
        <f t="shared" si="6"/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4">
        <f t="shared" si="2"/>
        <v>0</v>
      </c>
    </row>
    <row r="30" spans="1:16" ht="150" x14ac:dyDescent="0.25">
      <c r="A30" s="22" t="s">
        <v>50</v>
      </c>
      <c r="B30" s="22">
        <v>1060</v>
      </c>
      <c r="C30" s="23"/>
      <c r="D30" s="13" t="s">
        <v>51</v>
      </c>
      <c r="E30" s="24">
        <f t="shared" si="5"/>
        <v>161203</v>
      </c>
      <c r="F30" s="25">
        <f>F31</f>
        <v>161203</v>
      </c>
      <c r="G30" s="25">
        <f t="shared" ref="G30:I30" si="11">G31</f>
        <v>0</v>
      </c>
      <c r="H30" s="25">
        <f t="shared" si="11"/>
        <v>0</v>
      </c>
      <c r="I30" s="25">
        <f t="shared" si="11"/>
        <v>0</v>
      </c>
      <c r="J30" s="32">
        <f t="shared" si="6"/>
        <v>1315284</v>
      </c>
      <c r="K30" s="25">
        <f>K31</f>
        <v>1315284</v>
      </c>
      <c r="L30" s="25">
        <f t="shared" ref="L30:O30" si="12">L31</f>
        <v>0</v>
      </c>
      <c r="M30" s="25">
        <f t="shared" si="12"/>
        <v>0</v>
      </c>
      <c r="N30" s="25">
        <f t="shared" si="12"/>
        <v>0</v>
      </c>
      <c r="O30" s="25">
        <f t="shared" si="12"/>
        <v>1315284</v>
      </c>
      <c r="P30" s="24">
        <f>E30+J30</f>
        <v>1476487</v>
      </c>
    </row>
    <row r="31" spans="1:16" ht="42" customHeight="1" x14ac:dyDescent="0.25">
      <c r="A31" s="11" t="s">
        <v>48</v>
      </c>
      <c r="B31" s="11" t="s">
        <v>49</v>
      </c>
      <c r="C31" s="12" t="s">
        <v>29</v>
      </c>
      <c r="D31" s="13" t="s">
        <v>31</v>
      </c>
      <c r="E31" s="14">
        <f t="shared" si="5"/>
        <v>161203</v>
      </c>
      <c r="F31" s="15">
        <v>161203</v>
      </c>
      <c r="G31" s="15">
        <v>0</v>
      </c>
      <c r="H31" s="15">
        <v>0</v>
      </c>
      <c r="I31" s="15">
        <v>0</v>
      </c>
      <c r="J31" s="60">
        <f t="shared" si="6"/>
        <v>1315284</v>
      </c>
      <c r="K31" s="15">
        <f>1315284</f>
        <v>1315284</v>
      </c>
      <c r="L31" s="15">
        <v>0</v>
      </c>
      <c r="M31" s="15">
        <v>0</v>
      </c>
      <c r="N31" s="15">
        <v>0</v>
      </c>
      <c r="O31" s="15">
        <v>1315284</v>
      </c>
      <c r="P31" s="14">
        <f t="shared" si="2"/>
        <v>1476487</v>
      </c>
    </row>
    <row r="32" spans="1:16" ht="48" customHeight="1" x14ac:dyDescent="0.25">
      <c r="A32" s="45" t="s">
        <v>64</v>
      </c>
      <c r="B32" s="42" t="s">
        <v>65</v>
      </c>
      <c r="C32" s="43" t="s">
        <v>32</v>
      </c>
      <c r="D32" s="44" t="s">
        <v>66</v>
      </c>
      <c r="E32" s="24">
        <f t="shared" si="5"/>
        <v>79375</v>
      </c>
      <c r="F32" s="25">
        <v>79375</v>
      </c>
      <c r="G32" s="25"/>
      <c r="H32" s="25"/>
      <c r="I32" s="25"/>
      <c r="J32" s="61"/>
      <c r="K32" s="25"/>
      <c r="L32" s="25"/>
      <c r="M32" s="25"/>
      <c r="N32" s="25"/>
      <c r="O32" s="25"/>
      <c r="P32" s="24">
        <f t="shared" si="2"/>
        <v>79375</v>
      </c>
    </row>
    <row r="33" spans="1:16" ht="65.25" customHeight="1" x14ac:dyDescent="0.25">
      <c r="A33" s="45" t="s">
        <v>92</v>
      </c>
      <c r="B33" s="42" t="s">
        <v>93</v>
      </c>
      <c r="C33" s="43" t="s">
        <v>32</v>
      </c>
      <c r="D33" s="44" t="s">
        <v>94</v>
      </c>
      <c r="E33" s="24">
        <f t="shared" si="5"/>
        <v>169799</v>
      </c>
      <c r="F33" s="25">
        <v>169799</v>
      </c>
      <c r="G33" s="25"/>
      <c r="H33" s="25"/>
      <c r="I33" s="25"/>
      <c r="J33" s="61">
        <f t="shared" si="6"/>
        <v>-169799</v>
      </c>
      <c r="K33" s="25">
        <v>-169799</v>
      </c>
      <c r="L33" s="25"/>
      <c r="M33" s="25"/>
      <c r="N33" s="25"/>
      <c r="O33" s="25">
        <v>-169799</v>
      </c>
      <c r="P33" s="24">
        <f t="shared" si="2"/>
        <v>0</v>
      </c>
    </row>
    <row r="34" spans="1:16" ht="72" customHeight="1" x14ac:dyDescent="0.25">
      <c r="A34" s="45" t="s">
        <v>58</v>
      </c>
      <c r="B34" s="42" t="s">
        <v>59</v>
      </c>
      <c r="C34" s="43" t="s">
        <v>32</v>
      </c>
      <c r="D34" s="44" t="s">
        <v>60</v>
      </c>
      <c r="E34" s="24">
        <f t="shared" si="5"/>
        <v>346114</v>
      </c>
      <c r="F34" s="25">
        <v>346114</v>
      </c>
      <c r="G34" s="25">
        <v>99154</v>
      </c>
      <c r="H34" s="25"/>
      <c r="I34" s="25">
        <v>0</v>
      </c>
      <c r="J34" s="32">
        <f t="shared" si="6"/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4">
        <f t="shared" si="2"/>
        <v>346114</v>
      </c>
    </row>
    <row r="35" spans="1:16" ht="48" customHeight="1" x14ac:dyDescent="0.25">
      <c r="A35" s="45" t="s">
        <v>105</v>
      </c>
      <c r="B35" s="42" t="s">
        <v>106</v>
      </c>
      <c r="C35" s="43" t="s">
        <v>107</v>
      </c>
      <c r="D35" s="44" t="s">
        <v>108</v>
      </c>
      <c r="E35" s="24">
        <f t="shared" si="5"/>
        <v>3682</v>
      </c>
      <c r="F35" s="25">
        <v>3682</v>
      </c>
      <c r="G35" s="25"/>
      <c r="H35" s="25"/>
      <c r="I35" s="25"/>
      <c r="J35" s="32"/>
      <c r="K35" s="25"/>
      <c r="L35" s="25"/>
      <c r="M35" s="25"/>
      <c r="N35" s="25"/>
      <c r="O35" s="25"/>
      <c r="P35" s="24">
        <f t="shared" si="2"/>
        <v>3682</v>
      </c>
    </row>
    <row r="36" spans="1:16" ht="72" customHeight="1" x14ac:dyDescent="0.25">
      <c r="A36" s="50" t="s">
        <v>67</v>
      </c>
      <c r="B36" s="47">
        <v>5031</v>
      </c>
      <c r="C36" s="51" t="s">
        <v>68</v>
      </c>
      <c r="D36" s="48" t="s">
        <v>69</v>
      </c>
      <c r="E36" s="24">
        <f t="shared" si="5"/>
        <v>0</v>
      </c>
      <c r="F36" s="25"/>
      <c r="G36" s="25">
        <v>36900</v>
      </c>
      <c r="H36" s="25"/>
      <c r="I36" s="25"/>
      <c r="J36" s="32"/>
      <c r="K36" s="25"/>
      <c r="L36" s="25"/>
      <c r="M36" s="25"/>
      <c r="N36" s="25"/>
      <c r="O36" s="25"/>
      <c r="P36" s="24">
        <f t="shared" si="2"/>
        <v>0</v>
      </c>
    </row>
    <row r="37" spans="1:16" ht="27" customHeight="1" x14ac:dyDescent="0.25">
      <c r="A37" s="50" t="s">
        <v>109</v>
      </c>
      <c r="B37" s="47">
        <v>7321</v>
      </c>
      <c r="C37" s="51" t="s">
        <v>19</v>
      </c>
      <c r="D37" s="48" t="s">
        <v>110</v>
      </c>
      <c r="E37" s="24"/>
      <c r="F37" s="25"/>
      <c r="G37" s="25"/>
      <c r="H37" s="25"/>
      <c r="I37" s="25"/>
      <c r="J37" s="61">
        <f t="shared" si="6"/>
        <v>34000</v>
      </c>
      <c r="K37" s="25">
        <v>34000</v>
      </c>
      <c r="L37" s="25"/>
      <c r="M37" s="25"/>
      <c r="N37" s="25"/>
      <c r="O37" s="25">
        <v>34000</v>
      </c>
      <c r="P37" s="24">
        <f t="shared" si="2"/>
        <v>34000</v>
      </c>
    </row>
    <row r="38" spans="1:16" ht="33" hidden="1" customHeight="1" x14ac:dyDescent="0.25">
      <c r="A38" s="50"/>
      <c r="B38" s="47"/>
      <c r="C38" s="51"/>
      <c r="D38" s="48"/>
      <c r="E38" s="24"/>
      <c r="F38" s="25"/>
      <c r="G38" s="25"/>
      <c r="H38" s="25"/>
      <c r="I38" s="25"/>
      <c r="J38" s="32"/>
      <c r="K38" s="25"/>
      <c r="L38" s="25"/>
      <c r="M38" s="25"/>
      <c r="N38" s="25"/>
      <c r="O38" s="25"/>
      <c r="P38" s="24"/>
    </row>
    <row r="39" spans="1:16" ht="38.25" x14ac:dyDescent="0.25">
      <c r="A39" s="69" t="s">
        <v>33</v>
      </c>
      <c r="B39" s="42"/>
      <c r="C39" s="70"/>
      <c r="D39" s="71" t="s">
        <v>104</v>
      </c>
      <c r="E39" s="14">
        <f t="shared" si="5"/>
        <v>0</v>
      </c>
      <c r="F39" s="10">
        <f>F40</f>
        <v>0</v>
      </c>
      <c r="G39" s="10">
        <f t="shared" ref="G39:I39" si="13">G40</f>
        <v>0</v>
      </c>
      <c r="H39" s="10">
        <f t="shared" si="13"/>
        <v>0</v>
      </c>
      <c r="I39" s="10">
        <f t="shared" si="13"/>
        <v>0</v>
      </c>
      <c r="J39" s="9">
        <f t="shared" si="6"/>
        <v>246952</v>
      </c>
      <c r="K39" s="10">
        <f>K40</f>
        <v>246952</v>
      </c>
      <c r="L39" s="10">
        <f t="shared" ref="L39:O39" si="14">L40</f>
        <v>0</v>
      </c>
      <c r="M39" s="10">
        <f t="shared" si="14"/>
        <v>0</v>
      </c>
      <c r="N39" s="10">
        <f t="shared" si="14"/>
        <v>0</v>
      </c>
      <c r="O39" s="10">
        <f t="shared" si="14"/>
        <v>246952</v>
      </c>
      <c r="P39" s="9">
        <f t="shared" si="2"/>
        <v>246952</v>
      </c>
    </row>
    <row r="40" spans="1:16" ht="38.25" x14ac:dyDescent="0.25">
      <c r="A40" s="69" t="s">
        <v>34</v>
      </c>
      <c r="B40" s="42"/>
      <c r="C40" s="72"/>
      <c r="D40" s="71" t="s">
        <v>104</v>
      </c>
      <c r="E40" s="14">
        <f t="shared" si="5"/>
        <v>0</v>
      </c>
      <c r="F40" s="10">
        <f>F45+F46+F41+F42+F43+F44</f>
        <v>0</v>
      </c>
      <c r="G40" s="10">
        <f t="shared" ref="G40:I40" si="15">G45+G46+G41+G42+G43+G44</f>
        <v>0</v>
      </c>
      <c r="H40" s="10">
        <f t="shared" si="15"/>
        <v>0</v>
      </c>
      <c r="I40" s="10">
        <f t="shared" si="15"/>
        <v>0</v>
      </c>
      <c r="J40" s="9">
        <f t="shared" si="6"/>
        <v>246952</v>
      </c>
      <c r="K40" s="10">
        <f>K45+K46+K41+K42+K43+K44</f>
        <v>246952</v>
      </c>
      <c r="L40" s="10">
        <f t="shared" ref="L40:O40" si="16">L45+L46+L41+L42+L43+L44</f>
        <v>0</v>
      </c>
      <c r="M40" s="10">
        <f t="shared" si="16"/>
        <v>0</v>
      </c>
      <c r="N40" s="10">
        <f t="shared" si="16"/>
        <v>0</v>
      </c>
      <c r="O40" s="10">
        <f t="shared" si="16"/>
        <v>246952</v>
      </c>
      <c r="P40" s="9">
        <f t="shared" si="2"/>
        <v>246952</v>
      </c>
    </row>
    <row r="41" spans="1:16" ht="52.5" customHeight="1" x14ac:dyDescent="0.25">
      <c r="A41" s="66" t="s">
        <v>95</v>
      </c>
      <c r="B41" s="66" t="s">
        <v>74</v>
      </c>
      <c r="C41" s="46" t="s">
        <v>75</v>
      </c>
      <c r="D41" s="67" t="s">
        <v>96</v>
      </c>
      <c r="E41" s="24">
        <f t="shared" si="5"/>
        <v>334158</v>
      </c>
      <c r="F41" s="62">
        <v>334158</v>
      </c>
      <c r="G41" s="62">
        <v>273906</v>
      </c>
      <c r="H41" s="64"/>
      <c r="I41" s="64"/>
      <c r="J41" s="32"/>
      <c r="K41" s="64"/>
      <c r="L41" s="64"/>
      <c r="M41" s="64"/>
      <c r="N41" s="64"/>
      <c r="O41" s="64"/>
      <c r="P41" s="24">
        <f t="shared" si="2"/>
        <v>334158</v>
      </c>
    </row>
    <row r="42" spans="1:16" ht="39.75" customHeight="1" x14ac:dyDescent="0.25">
      <c r="A42" s="50">
        <v>1011080</v>
      </c>
      <c r="B42" s="47">
        <v>1080</v>
      </c>
      <c r="C42" s="43" t="s">
        <v>97</v>
      </c>
      <c r="D42" s="48" t="s">
        <v>98</v>
      </c>
      <c r="E42" s="24">
        <f t="shared" si="5"/>
        <v>-119073</v>
      </c>
      <c r="F42" s="62">
        <v>-119073</v>
      </c>
      <c r="G42" s="62">
        <v>-97601</v>
      </c>
      <c r="H42" s="64"/>
      <c r="I42" s="64"/>
      <c r="J42" s="32"/>
      <c r="K42" s="64"/>
      <c r="L42" s="64"/>
      <c r="M42" s="64"/>
      <c r="N42" s="64"/>
      <c r="O42" s="64"/>
      <c r="P42" s="24">
        <f t="shared" si="2"/>
        <v>-119073</v>
      </c>
    </row>
    <row r="43" spans="1:16" ht="27.75" customHeight="1" x14ac:dyDescent="0.25">
      <c r="A43" s="65" t="s">
        <v>99</v>
      </c>
      <c r="B43" s="66" t="s">
        <v>100</v>
      </c>
      <c r="C43" s="46" t="s">
        <v>101</v>
      </c>
      <c r="D43" s="68" t="s">
        <v>102</v>
      </c>
      <c r="E43" s="24">
        <f t="shared" si="5"/>
        <v>-59170</v>
      </c>
      <c r="F43" s="62">
        <v>-59170</v>
      </c>
      <c r="G43" s="62">
        <v>-48500</v>
      </c>
      <c r="H43" s="64"/>
      <c r="I43" s="64"/>
      <c r="J43" s="32"/>
      <c r="K43" s="64"/>
      <c r="L43" s="64"/>
      <c r="M43" s="64"/>
      <c r="N43" s="64"/>
      <c r="O43" s="64"/>
      <c r="P43" s="24">
        <f t="shared" si="2"/>
        <v>-59170</v>
      </c>
    </row>
    <row r="44" spans="1:16" ht="27.75" customHeight="1" x14ac:dyDescent="0.25">
      <c r="A44" s="50">
        <v>1014040</v>
      </c>
      <c r="B44" s="47">
        <v>4040</v>
      </c>
      <c r="C44" s="43" t="s">
        <v>101</v>
      </c>
      <c r="D44" s="48" t="s">
        <v>103</v>
      </c>
      <c r="E44" s="24">
        <f t="shared" si="5"/>
        <v>-152110</v>
      </c>
      <c r="F44" s="62">
        <v>-152110</v>
      </c>
      <c r="G44" s="62">
        <v>-124680</v>
      </c>
      <c r="H44" s="64"/>
      <c r="I44" s="64"/>
      <c r="J44" s="32"/>
      <c r="K44" s="64"/>
      <c r="L44" s="64"/>
      <c r="M44" s="64"/>
      <c r="N44" s="64"/>
      <c r="O44" s="64"/>
      <c r="P44" s="24">
        <f t="shared" si="2"/>
        <v>-152110</v>
      </c>
    </row>
    <row r="45" spans="1:16" ht="45" x14ac:dyDescent="0.25">
      <c r="A45" s="11" t="s">
        <v>35</v>
      </c>
      <c r="B45" s="11" t="s">
        <v>37</v>
      </c>
      <c r="C45" s="12" t="s">
        <v>36</v>
      </c>
      <c r="D45" s="13" t="s">
        <v>38</v>
      </c>
      <c r="E45" s="24">
        <f t="shared" si="5"/>
        <v>-3805</v>
      </c>
      <c r="F45" s="25">
        <v>-3805</v>
      </c>
      <c r="G45" s="25">
        <v>-3125</v>
      </c>
      <c r="H45" s="25">
        <v>0</v>
      </c>
      <c r="I45" s="25">
        <v>0</v>
      </c>
      <c r="J45" s="32">
        <f t="shared" si="6"/>
        <v>0</v>
      </c>
      <c r="K45" s="25"/>
      <c r="L45" s="25">
        <v>0</v>
      </c>
      <c r="M45" s="25">
        <v>0</v>
      </c>
      <c r="N45" s="25">
        <v>0</v>
      </c>
      <c r="O45" s="25"/>
      <c r="P45" s="24">
        <f t="shared" si="2"/>
        <v>-3805</v>
      </c>
    </row>
    <row r="46" spans="1:16" ht="30" x14ac:dyDescent="0.25">
      <c r="A46" s="11" t="s">
        <v>39</v>
      </c>
      <c r="B46" s="11" t="s">
        <v>40</v>
      </c>
      <c r="C46" s="12" t="s">
        <v>19</v>
      </c>
      <c r="D46" s="13" t="s">
        <v>41</v>
      </c>
      <c r="E46" s="14">
        <f t="shared" si="5"/>
        <v>0</v>
      </c>
      <c r="F46" s="15">
        <v>0</v>
      </c>
      <c r="G46" s="15">
        <v>0</v>
      </c>
      <c r="H46" s="15">
        <v>0</v>
      </c>
      <c r="I46" s="15">
        <v>0</v>
      </c>
      <c r="J46" s="9">
        <f t="shared" si="6"/>
        <v>246952</v>
      </c>
      <c r="K46" s="15">
        <v>246952</v>
      </c>
      <c r="L46" s="15">
        <v>0</v>
      </c>
      <c r="M46" s="15">
        <v>0</v>
      </c>
      <c r="N46" s="15">
        <v>0</v>
      </c>
      <c r="O46" s="15">
        <v>246952</v>
      </c>
      <c r="P46" s="14">
        <f t="shared" si="2"/>
        <v>246952</v>
      </c>
    </row>
    <row r="47" spans="1:16" ht="25.5" x14ac:dyDescent="0.25">
      <c r="A47" s="52" t="s">
        <v>70</v>
      </c>
      <c r="B47" s="52"/>
      <c r="C47" s="53"/>
      <c r="D47" s="54" t="s">
        <v>71</v>
      </c>
      <c r="E47" s="9">
        <f t="shared" si="5"/>
        <v>-103682</v>
      </c>
      <c r="F47" s="10">
        <f>F48</f>
        <v>-103682</v>
      </c>
      <c r="G47" s="10">
        <f t="shared" ref="G47:I47" si="17">G48</f>
        <v>-85000</v>
      </c>
      <c r="H47" s="10">
        <f t="shared" si="17"/>
        <v>0</v>
      </c>
      <c r="I47" s="10">
        <f t="shared" si="17"/>
        <v>0</v>
      </c>
      <c r="J47" s="9"/>
      <c r="K47" s="10"/>
      <c r="L47" s="10"/>
      <c r="M47" s="10"/>
      <c r="N47" s="10"/>
      <c r="O47" s="10"/>
      <c r="P47" s="9">
        <f t="shared" si="2"/>
        <v>-103682</v>
      </c>
    </row>
    <row r="48" spans="1:16" ht="25.5" x14ac:dyDescent="0.25">
      <c r="A48" s="52" t="s">
        <v>72</v>
      </c>
      <c r="B48" s="52"/>
      <c r="C48" s="53"/>
      <c r="D48" s="54" t="s">
        <v>71</v>
      </c>
      <c r="E48" s="9">
        <f t="shared" si="5"/>
        <v>-103682</v>
      </c>
      <c r="F48" s="10">
        <f>F49</f>
        <v>-103682</v>
      </c>
      <c r="G48" s="10">
        <f t="shared" ref="G48:I48" si="18">G49</f>
        <v>-85000</v>
      </c>
      <c r="H48" s="10">
        <f t="shared" si="18"/>
        <v>0</v>
      </c>
      <c r="I48" s="10">
        <f t="shared" si="18"/>
        <v>0</v>
      </c>
      <c r="J48" s="9"/>
      <c r="K48" s="10"/>
      <c r="L48" s="10"/>
      <c r="M48" s="10"/>
      <c r="N48" s="10"/>
      <c r="O48" s="10"/>
      <c r="P48" s="9">
        <f t="shared" si="2"/>
        <v>-103682</v>
      </c>
    </row>
    <row r="49" spans="1:17" ht="54" customHeight="1" x14ac:dyDescent="0.25">
      <c r="A49" s="52" t="s">
        <v>73</v>
      </c>
      <c r="B49" s="55" t="s">
        <v>74</v>
      </c>
      <c r="C49" s="53" t="s">
        <v>75</v>
      </c>
      <c r="D49" s="54" t="s">
        <v>76</v>
      </c>
      <c r="E49" s="14">
        <f t="shared" si="5"/>
        <v>-103682</v>
      </c>
      <c r="F49" s="15">
        <f>-100000-3682</f>
        <v>-103682</v>
      </c>
      <c r="G49" s="15">
        <f>-82000-3000</f>
        <v>-85000</v>
      </c>
      <c r="H49" s="15"/>
      <c r="I49" s="15"/>
      <c r="J49" s="9"/>
      <c r="K49" s="15"/>
      <c r="L49" s="15"/>
      <c r="M49" s="15"/>
      <c r="N49" s="15"/>
      <c r="O49" s="15"/>
      <c r="P49" s="14">
        <f t="shared" si="2"/>
        <v>-103682</v>
      </c>
    </row>
    <row r="50" spans="1:17" x14ac:dyDescent="0.25">
      <c r="A50" s="16" t="s">
        <v>42</v>
      </c>
      <c r="B50" s="17" t="s">
        <v>42</v>
      </c>
      <c r="C50" s="18" t="s">
        <v>42</v>
      </c>
      <c r="D50" s="19" t="s">
        <v>43</v>
      </c>
      <c r="E50" s="14">
        <f t="shared" si="5"/>
        <v>1225514</v>
      </c>
      <c r="F50" s="9">
        <f>F39+F26+F14+F47+W21</f>
        <v>1225514</v>
      </c>
      <c r="G50" s="9">
        <f>G39+G26+G14+G47+X21</f>
        <v>51054</v>
      </c>
      <c r="H50" s="9">
        <f>H39+H26+H14+H47+Y21</f>
        <v>0</v>
      </c>
      <c r="I50" s="9">
        <f>I39+I26+I14+I47+Z21</f>
        <v>0</v>
      </c>
      <c r="J50" s="9">
        <f>L50+O50</f>
        <v>856039</v>
      </c>
      <c r="K50" s="9">
        <f>K39+K26+K14</f>
        <v>856039</v>
      </c>
      <c r="L50" s="9">
        <f>L39+L26+L14</f>
        <v>0</v>
      </c>
      <c r="M50" s="9">
        <f>M39+M26+M14</f>
        <v>0</v>
      </c>
      <c r="N50" s="9">
        <f>N39+N26+N14</f>
        <v>0</v>
      </c>
      <c r="O50" s="9">
        <f>O39+O26+O14</f>
        <v>856039</v>
      </c>
      <c r="P50" s="9">
        <f t="shared" si="2"/>
        <v>2081553</v>
      </c>
    </row>
    <row r="52" spans="1:17" ht="47.25" x14ac:dyDescent="0.25">
      <c r="A52" s="26"/>
      <c r="B52" s="26"/>
      <c r="C52" s="26"/>
      <c r="D52" s="27" t="s">
        <v>52</v>
      </c>
      <c r="E52" s="28">
        <f>F52+I52</f>
        <v>677116</v>
      </c>
      <c r="F52" s="28">
        <f>F30+F33+F34</f>
        <v>677116</v>
      </c>
      <c r="G52" s="28">
        <f t="shared" ref="G52:I52" si="19">G30+G33+G34</f>
        <v>99154</v>
      </c>
      <c r="H52" s="28">
        <f t="shared" si="19"/>
        <v>0</v>
      </c>
      <c r="I52" s="28">
        <f t="shared" si="19"/>
        <v>0</v>
      </c>
      <c r="J52" s="28">
        <f>L52+O52</f>
        <v>1145485</v>
      </c>
      <c r="K52" s="28">
        <f>K30+K34+K33</f>
        <v>1145485</v>
      </c>
      <c r="L52" s="28">
        <f t="shared" ref="L52:O52" si="20">L30+L33+L34</f>
        <v>0</v>
      </c>
      <c r="M52" s="28">
        <f t="shared" si="20"/>
        <v>0</v>
      </c>
      <c r="N52" s="28">
        <f t="shared" si="20"/>
        <v>0</v>
      </c>
      <c r="O52" s="28">
        <f t="shared" si="20"/>
        <v>1145485</v>
      </c>
      <c r="P52" s="29">
        <f>E52+J52</f>
        <v>1822601</v>
      </c>
    </row>
    <row r="53" spans="1:17" ht="15.75" x14ac:dyDescent="0.25">
      <c r="A53" s="26"/>
      <c r="B53" s="26"/>
      <c r="C53" s="26"/>
      <c r="D53" s="27" t="s">
        <v>53</v>
      </c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30"/>
    </row>
    <row r="54" spans="1:17" ht="75.75" customHeight="1" x14ac:dyDescent="0.25">
      <c r="A54" s="26"/>
      <c r="B54" s="26"/>
      <c r="C54" s="26"/>
      <c r="D54" s="27" t="s">
        <v>54</v>
      </c>
      <c r="E54" s="28">
        <f>F54+I54</f>
        <v>161203</v>
      </c>
      <c r="F54" s="31">
        <f>F30</f>
        <v>161203</v>
      </c>
      <c r="G54" s="31">
        <f>G30</f>
        <v>0</v>
      </c>
      <c r="H54" s="31">
        <f t="shared" ref="H54:I54" si="21">H30+H34</f>
        <v>0</v>
      </c>
      <c r="I54" s="31">
        <f t="shared" si="21"/>
        <v>0</v>
      </c>
      <c r="J54" s="28">
        <f>L54+O54</f>
        <v>1315284</v>
      </c>
      <c r="K54" s="31">
        <f>K30</f>
        <v>1315284</v>
      </c>
      <c r="L54" s="31">
        <f t="shared" ref="L54:O54" si="22">L30</f>
        <v>0</v>
      </c>
      <c r="M54" s="31">
        <f t="shared" si="22"/>
        <v>0</v>
      </c>
      <c r="N54" s="31">
        <f t="shared" si="22"/>
        <v>0</v>
      </c>
      <c r="O54" s="31">
        <f t="shared" si="22"/>
        <v>1315284</v>
      </c>
      <c r="P54" s="29">
        <f>E54+J54</f>
        <v>1476487</v>
      </c>
    </row>
    <row r="57" spans="1:17" ht="18.75" x14ac:dyDescent="0.3">
      <c r="D57" s="33" t="s">
        <v>55</v>
      </c>
      <c r="E57" s="33"/>
      <c r="F57" s="33"/>
      <c r="G57" s="33"/>
      <c r="H57" s="34"/>
      <c r="I57" s="35"/>
      <c r="J57" s="35"/>
      <c r="K57" s="35"/>
      <c r="L57" s="36"/>
      <c r="M57" s="75" t="s">
        <v>56</v>
      </c>
      <c r="N57" s="75"/>
      <c r="O57" s="75"/>
      <c r="P57" s="75"/>
      <c r="Q57" s="75"/>
    </row>
    <row r="59" spans="1:17" x14ac:dyDescent="0.25">
      <c r="E59" s="41">
        <f>E39+E26+E14</f>
        <v>1329196</v>
      </c>
    </row>
  </sheetData>
  <mergeCells count="23">
    <mergeCell ref="M57:Q57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41" right="0.19685039370078741" top="0.39370078740157483" bottom="0.19685039370078741" header="0" footer="0"/>
  <pageSetup paperSize="9" scale="54" fitToHeight="500" orientation="landscape" verticalDpi="0" r:id="rId1"/>
  <headerFooter differentFirst="1">
    <oddHeader xml:space="preserve">&amp;RПродовження додатка 3
до рішення міської ради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cp:lastPrinted>2021-04-30T13:30:00Z</cp:lastPrinted>
  <dcterms:created xsi:type="dcterms:W3CDTF">2021-02-15T17:47:07Z</dcterms:created>
  <dcterms:modified xsi:type="dcterms:W3CDTF">2021-05-07T08:54:30Z</dcterms:modified>
</cp:coreProperties>
</file>