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</sheets>
  <definedNames>
    <definedName name="_xlnm.Print_Area" localSheetId="0">'Лист1'!$A$1:$T$23</definedName>
  </definedNames>
  <calcPr fullCalcOnLoad="1"/>
</workbook>
</file>

<file path=xl/sharedStrings.xml><?xml version="1.0" encoding="utf-8"?>
<sst xmlns="http://schemas.openxmlformats.org/spreadsheetml/2006/main" count="40" uniqueCount="40">
  <si>
    <t>№ п/п</t>
  </si>
  <si>
    <t>Кількість неподаних декларацій</t>
  </si>
  <si>
    <t>Середній розмір паю, га</t>
  </si>
  <si>
    <t>% виконання  (станом на 01.01.16)</t>
  </si>
  <si>
    <t>Всього по ОТГ</t>
  </si>
  <si>
    <t xml:space="preserve"> площа,    га (всього)</t>
  </si>
  <si>
    <t>Баштанська міська рада</t>
  </si>
  <si>
    <t>Назва  територіальних органів</t>
  </si>
  <si>
    <t>Плющівський</t>
  </si>
  <si>
    <t>Добренський</t>
  </si>
  <si>
    <t>Н- Іванівський</t>
  </si>
  <si>
    <t>Н-Павлівський</t>
  </si>
  <si>
    <t>Пісківський</t>
  </si>
  <si>
    <t>Христофорівський</t>
  </si>
  <si>
    <t>Явкинський</t>
  </si>
  <si>
    <t>Н-Сергіївський</t>
  </si>
  <si>
    <t>Кількість поданих декларацій</t>
  </si>
  <si>
    <t>Відхилення (+;-) від реком.  сплати на 1 га,грн.</t>
  </si>
  <si>
    <t>Розрахункові втрати на рік  по не поданим деклар., (грн.)</t>
  </si>
  <si>
    <t>Розрахункові втрати всього,  (грн.)</t>
  </si>
  <si>
    <t>Рекомендації обл.ради  обсяг сплати ПДФО на 1 га, (грн.)</t>
  </si>
  <si>
    <t>% виконання</t>
  </si>
  <si>
    <t>Н-Єгорівський</t>
  </si>
  <si>
    <t>Фактично сплачено  на 1 га</t>
  </si>
  <si>
    <t>11=9/6</t>
  </si>
  <si>
    <t>13=10/12</t>
  </si>
  <si>
    <t>15=13-14</t>
  </si>
  <si>
    <t>16=15*6*3</t>
  </si>
  <si>
    <t>17=14*7*3</t>
  </si>
  <si>
    <t>18=16+17</t>
  </si>
  <si>
    <t>Cума отриманого доходу</t>
  </si>
  <si>
    <t>Кількість одноосібників на 01.01.2020</t>
  </si>
  <si>
    <t xml:space="preserve">                                                              Інформація про декларування доходів за 2019 рік громадянами-одноосібниками</t>
  </si>
  <si>
    <t xml:space="preserve">                                                                                            по Баштанській ОТГ станом  на 01.07.2020</t>
  </si>
  <si>
    <t>Сума до сплати  ПДФО 18% (станом на 01.07.20)</t>
  </si>
  <si>
    <t>Нараховано ПДФО на 1 декларацію  ( станом на 01.07. 2020 року)</t>
  </si>
  <si>
    <t>Фактично сплачено ПДФО  (01.07. 2020 року) контингент</t>
  </si>
  <si>
    <t>Площа           (по  фактично сплачених деклар.)</t>
  </si>
  <si>
    <r>
      <t xml:space="preserve">Розрахункові втрати по поданим деклар., (грн.) на </t>
    </r>
    <r>
      <rPr>
        <b/>
        <sz val="16"/>
        <color indexed="8"/>
        <rFont val="Calibri"/>
        <family val="2"/>
      </rPr>
      <t>01.07.2020</t>
    </r>
  </si>
  <si>
    <t>Таблиця 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</si>
</sst>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"/>
    <numFmt numFmtId="176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i/>
      <sz val="20"/>
      <color indexed="8"/>
      <name val="Calibri"/>
      <family val="2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color indexed="8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20"/>
      <color indexed="10"/>
      <name val="Calibri"/>
      <family val="2"/>
    </font>
    <font>
      <sz val="20"/>
      <color indexed="10"/>
      <name val="Times New Roman"/>
      <family val="1"/>
    </font>
    <font>
      <b/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Calibri"/>
      <family val="2"/>
    </font>
    <font>
      <sz val="11"/>
      <color rgb="FFFF0000"/>
      <name val="Times New Roman"/>
      <family val="1"/>
    </font>
    <font>
      <b/>
      <i/>
      <sz val="20"/>
      <color rgb="FFFF0000"/>
      <name val="Calibri"/>
      <family val="2"/>
    </font>
    <font>
      <sz val="20"/>
      <color rgb="FFFF0000"/>
      <name val="Times New Roman"/>
      <family val="1"/>
    </font>
    <font>
      <b/>
      <sz val="24"/>
      <color theme="1"/>
      <name val="Times New Roman"/>
      <family val="1"/>
    </font>
    <font>
      <b/>
      <sz val="20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29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2" fontId="11" fillId="0" borderId="0" xfId="0" applyNumberFormat="1" applyFont="1" applyAlignment="1">
      <alignment/>
    </xf>
    <xf numFmtId="0" fontId="53" fillId="0" borderId="13" xfId="0" applyFont="1" applyBorder="1" applyAlignment="1">
      <alignment vertical="top" wrapText="1"/>
    </xf>
    <xf numFmtId="0" fontId="53" fillId="0" borderId="13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4" fillId="0" borderId="16" xfId="0" applyFont="1" applyBorder="1" applyAlignment="1">
      <alignment horizontal="center" vertical="top" wrapText="1"/>
    </xf>
    <xf numFmtId="0" fontId="53" fillId="0" borderId="0" xfId="0" applyFont="1" applyAlignment="1">
      <alignment horizontal="left"/>
    </xf>
    <xf numFmtId="1" fontId="55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8" fillId="0" borderId="16" xfId="0" applyFont="1" applyBorder="1" applyAlignment="1">
      <alignment horizontal="center" vertical="top" wrapText="1"/>
    </xf>
    <xf numFmtId="2" fontId="15" fillId="0" borderId="13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wrapText="1"/>
    </xf>
    <xf numFmtId="1" fontId="15" fillId="0" borderId="17" xfId="0" applyNumberFormat="1" applyFont="1" applyFill="1" applyBorder="1" applyAlignment="1">
      <alignment horizontal="center" wrapText="1"/>
    </xf>
    <xf numFmtId="1" fontId="56" fillId="0" borderId="12" xfId="0" applyNumberFormat="1" applyFont="1" applyBorder="1" applyAlignment="1">
      <alignment horizontal="center"/>
    </xf>
    <xf numFmtId="1" fontId="56" fillId="0" borderId="13" xfId="0" applyNumberFormat="1" applyFont="1" applyBorder="1" applyAlignment="1">
      <alignment horizontal="center"/>
    </xf>
    <xf numFmtId="172" fontId="15" fillId="0" borderId="17" xfId="0" applyNumberFormat="1" applyFont="1" applyFill="1" applyBorder="1" applyAlignment="1">
      <alignment horizontal="center" wrapText="1"/>
    </xf>
    <xf numFmtId="2" fontId="16" fillId="0" borderId="13" xfId="0" applyNumberFormat="1" applyFont="1" applyFill="1" applyBorder="1" applyAlignment="1">
      <alignment horizontal="center"/>
    </xf>
    <xf numFmtId="1" fontId="16" fillId="0" borderId="13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2" fontId="16" fillId="0" borderId="13" xfId="0" applyNumberFormat="1" applyFont="1" applyFill="1" applyBorder="1" applyAlignment="1">
      <alignment horizontal="center" wrapText="1"/>
    </xf>
    <xf numFmtId="1" fontId="15" fillId="0" borderId="13" xfId="0" applyNumberFormat="1" applyFont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172" fontId="16" fillId="0" borderId="13" xfId="0" applyNumberFormat="1" applyFont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0" fontId="7" fillId="30" borderId="18" xfId="0" applyFont="1" applyFill="1" applyBorder="1" applyAlignment="1">
      <alignment vertical="center" wrapText="1"/>
    </xf>
    <xf numFmtId="2" fontId="15" fillId="30" borderId="13" xfId="0" applyNumberFormat="1" applyFont="1" applyFill="1" applyBorder="1" applyAlignment="1">
      <alignment horizontal="center"/>
    </xf>
    <xf numFmtId="172" fontId="15" fillId="30" borderId="19" xfId="0" applyNumberFormat="1" applyFont="1" applyFill="1" applyBorder="1" applyAlignment="1">
      <alignment horizontal="center" wrapText="1"/>
    </xf>
    <xf numFmtId="0" fontId="15" fillId="30" borderId="13" xfId="0" applyFont="1" applyFill="1" applyBorder="1" applyAlignment="1">
      <alignment horizontal="center" wrapText="1"/>
    </xf>
    <xf numFmtId="1" fontId="15" fillId="30" borderId="17" xfId="0" applyNumberFormat="1" applyFont="1" applyFill="1" applyBorder="1" applyAlignment="1">
      <alignment horizontal="center" wrapText="1"/>
    </xf>
    <xf numFmtId="1" fontId="15" fillId="30" borderId="13" xfId="0" applyNumberFormat="1" applyFont="1" applyFill="1" applyBorder="1" applyAlignment="1">
      <alignment horizontal="center"/>
    </xf>
    <xf numFmtId="2" fontId="15" fillId="30" borderId="20" xfId="0" applyNumberFormat="1" applyFont="1" applyFill="1" applyBorder="1" applyAlignment="1">
      <alignment horizontal="center" wrapText="1"/>
    </xf>
    <xf numFmtId="0" fontId="7" fillId="30" borderId="13" xfId="0" applyFont="1" applyFill="1" applyBorder="1" applyAlignment="1">
      <alignment vertical="center" wrapText="1"/>
    </xf>
    <xf numFmtId="172" fontId="15" fillId="30" borderId="13" xfId="0" applyNumberFormat="1" applyFont="1" applyFill="1" applyBorder="1" applyAlignment="1">
      <alignment horizontal="center" wrapText="1"/>
    </xf>
    <xf numFmtId="172" fontId="15" fillId="30" borderId="17" xfId="0" applyNumberFormat="1" applyFont="1" applyFill="1" applyBorder="1" applyAlignment="1">
      <alignment horizontal="center" wrapText="1"/>
    </xf>
    <xf numFmtId="0" fontId="15" fillId="30" borderId="16" xfId="0" applyFont="1" applyFill="1" applyBorder="1" applyAlignment="1">
      <alignment horizontal="center" wrapText="1"/>
    </xf>
    <xf numFmtId="1" fontId="15" fillId="30" borderId="12" xfId="0" applyNumberFormat="1" applyFont="1" applyFill="1" applyBorder="1" applyAlignment="1">
      <alignment horizontal="center"/>
    </xf>
    <xf numFmtId="0" fontId="15" fillId="30" borderId="18" xfId="0" applyFont="1" applyFill="1" applyBorder="1" applyAlignment="1">
      <alignment horizontal="center"/>
    </xf>
    <xf numFmtId="0" fontId="7" fillId="30" borderId="11" xfId="0" applyFont="1" applyFill="1" applyBorder="1" applyAlignment="1">
      <alignment vertical="center" wrapText="1"/>
    </xf>
    <xf numFmtId="172" fontId="15" fillId="30" borderId="11" xfId="0" applyNumberFormat="1" applyFont="1" applyFill="1" applyBorder="1" applyAlignment="1">
      <alignment horizontal="center" wrapText="1"/>
    </xf>
    <xf numFmtId="0" fontId="15" fillId="30" borderId="11" xfId="0" applyFont="1" applyFill="1" applyBorder="1" applyAlignment="1">
      <alignment horizontal="center"/>
    </xf>
    <xf numFmtId="0" fontId="7" fillId="30" borderId="14" xfId="0" applyFont="1" applyFill="1" applyBorder="1" applyAlignment="1">
      <alignment vertical="center" wrapText="1"/>
    </xf>
    <xf numFmtId="1" fontId="15" fillId="30" borderId="14" xfId="0" applyNumberFormat="1" applyFont="1" applyFill="1" applyBorder="1" applyAlignment="1">
      <alignment horizontal="center"/>
    </xf>
    <xf numFmtId="0" fontId="15" fillId="30" borderId="14" xfId="0" applyFont="1" applyFill="1" applyBorder="1" applyAlignment="1">
      <alignment horizontal="center"/>
    </xf>
    <xf numFmtId="2" fontId="15" fillId="30" borderId="18" xfId="0" applyNumberFormat="1" applyFont="1" applyFill="1" applyBorder="1" applyAlignment="1">
      <alignment horizontal="center"/>
    </xf>
    <xf numFmtId="2" fontId="15" fillId="30" borderId="13" xfId="0" applyNumberFormat="1" applyFont="1" applyFill="1" applyBorder="1" applyAlignment="1">
      <alignment horizontal="center" wrapText="1"/>
    </xf>
    <xf numFmtId="0" fontId="15" fillId="30" borderId="17" xfId="0" applyFont="1" applyFill="1" applyBorder="1" applyAlignment="1">
      <alignment horizontal="center" wrapText="1"/>
    </xf>
    <xf numFmtId="1" fontId="15" fillId="30" borderId="13" xfId="0" applyNumberFormat="1" applyFont="1" applyFill="1" applyBorder="1" applyAlignment="1">
      <alignment horizontal="center" wrapText="1"/>
    </xf>
    <xf numFmtId="0" fontId="15" fillId="30" borderId="13" xfId="0" applyFont="1" applyFill="1" applyBorder="1" applyAlignment="1">
      <alignment horizontal="center"/>
    </xf>
    <xf numFmtId="172" fontId="15" fillId="30" borderId="13" xfId="0" applyNumberFormat="1" applyFont="1" applyFill="1" applyBorder="1" applyAlignment="1">
      <alignment horizontal="center"/>
    </xf>
    <xf numFmtId="1" fontId="15" fillId="30" borderId="11" xfId="0" applyNumberFormat="1" applyFont="1" applyFill="1" applyBorder="1" applyAlignment="1">
      <alignment horizontal="center" wrapText="1"/>
    </xf>
    <xf numFmtId="1" fontId="15" fillId="30" borderId="14" xfId="0" applyNumberFormat="1" applyFont="1" applyFill="1" applyBorder="1" applyAlignment="1">
      <alignment horizontal="center" wrapText="1"/>
    </xf>
    <xf numFmtId="0" fontId="58" fillId="0" borderId="0" xfId="0" applyFont="1" applyAlignment="1">
      <alignment/>
    </xf>
    <xf numFmtId="0" fontId="51" fillId="0" borderId="0" xfId="0" applyFont="1" applyBorder="1" applyAlignment="1">
      <alignment/>
    </xf>
    <xf numFmtId="0" fontId="59" fillId="0" borderId="0" xfId="0" applyFont="1" applyBorder="1" applyAlignment="1">
      <alignment/>
    </xf>
    <xf numFmtId="1" fontId="60" fillId="0" borderId="0" xfId="0" applyNumberFormat="1" applyFont="1" applyFill="1" applyBorder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2" fontId="18" fillId="30" borderId="13" xfId="0" applyNumberFormat="1" applyFont="1" applyFill="1" applyBorder="1" applyAlignment="1">
      <alignment horizontal="center"/>
    </xf>
    <xf numFmtId="2" fontId="18" fillId="30" borderId="13" xfId="0" applyNumberFormat="1" applyFont="1" applyFill="1" applyBorder="1" applyAlignment="1">
      <alignment horizontal="center"/>
    </xf>
    <xf numFmtId="1" fontId="18" fillId="30" borderId="13" xfId="0" applyNumberFormat="1" applyFont="1" applyFill="1" applyBorder="1" applyAlignment="1">
      <alignment horizontal="center"/>
    </xf>
    <xf numFmtId="2" fontId="18" fillId="30" borderId="12" xfId="0" applyNumberFormat="1" applyFont="1" applyFill="1" applyBorder="1" applyAlignment="1">
      <alignment horizontal="center"/>
    </xf>
    <xf numFmtId="2" fontId="18" fillId="30" borderId="16" xfId="0" applyNumberFormat="1" applyFont="1" applyFill="1" applyBorder="1" applyAlignment="1">
      <alignment horizontal="center"/>
    </xf>
    <xf numFmtId="1" fontId="18" fillId="30" borderId="16" xfId="0" applyNumberFormat="1" applyFont="1" applyFill="1" applyBorder="1" applyAlignment="1">
      <alignment horizontal="center"/>
    </xf>
    <xf numFmtId="1" fontId="15" fillId="30" borderId="16" xfId="0" applyNumberFormat="1" applyFont="1" applyFill="1" applyBorder="1" applyAlignment="1">
      <alignment horizontal="center"/>
    </xf>
    <xf numFmtId="1" fontId="15" fillId="30" borderId="0" xfId="0" applyNumberFormat="1" applyFont="1" applyFill="1" applyBorder="1" applyAlignment="1">
      <alignment horizontal="center"/>
    </xf>
    <xf numFmtId="2" fontId="18" fillId="30" borderId="14" xfId="0" applyNumberFormat="1" applyFont="1" applyFill="1" applyBorder="1" applyAlignment="1">
      <alignment horizontal="center"/>
    </xf>
    <xf numFmtId="1" fontId="15" fillId="30" borderId="15" xfId="0" applyNumberFormat="1" applyFont="1" applyFill="1" applyBorder="1" applyAlignment="1">
      <alignment horizontal="center"/>
    </xf>
    <xf numFmtId="0" fontId="8" fillId="0" borderId="14" xfId="0" applyFont="1" applyBorder="1" applyAlignment="1">
      <alignment vertical="center"/>
    </xf>
    <xf numFmtId="1" fontId="19" fillId="0" borderId="13" xfId="0" applyNumberFormat="1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0" fontId="61" fillId="0" borderId="0" xfId="0" applyFont="1" applyAlignment="1">
      <alignment horizontal="left"/>
    </xf>
    <xf numFmtId="172" fontId="15" fillId="30" borderId="14" xfId="0" applyNumberFormat="1" applyFont="1" applyFill="1" applyBorder="1" applyAlignment="1">
      <alignment horizontal="center" wrapText="1"/>
    </xf>
    <xf numFmtId="172" fontId="15" fillId="0" borderId="13" xfId="0" applyNumberFormat="1" applyFont="1" applyFill="1" applyBorder="1" applyAlignment="1">
      <alignment horizontal="center"/>
    </xf>
    <xf numFmtId="172" fontId="16" fillId="0" borderId="13" xfId="0" applyNumberFormat="1" applyFont="1" applyFill="1" applyBorder="1" applyAlignment="1">
      <alignment horizontal="center"/>
    </xf>
    <xf numFmtId="2" fontId="16" fillId="30" borderId="13" xfId="0" applyNumberFormat="1" applyFont="1" applyFill="1" applyBorder="1" applyAlignment="1">
      <alignment horizontal="center"/>
    </xf>
    <xf numFmtId="2" fontId="15" fillId="30" borderId="12" xfId="0" applyNumberFormat="1" applyFont="1" applyFill="1" applyBorder="1" applyAlignment="1">
      <alignment horizontal="center"/>
    </xf>
    <xf numFmtId="2" fontId="15" fillId="30" borderId="14" xfId="0" applyNumberFormat="1" applyFont="1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27"/>
  <sheetViews>
    <sheetView tabSelected="1" view="pageBreakPreview" zoomScale="60" zoomScalePageLayoutView="0" workbookViewId="0" topLeftCell="D13">
      <selection activeCell="L10" sqref="L10"/>
    </sheetView>
  </sheetViews>
  <sheetFormatPr defaultColWidth="9.140625" defaultRowHeight="15"/>
  <cols>
    <col min="1" max="1" width="9.7109375" style="0" customWidth="1"/>
    <col min="2" max="2" width="30.421875" style="0" customWidth="1"/>
    <col min="3" max="3" width="18.140625" style="0" customWidth="1"/>
    <col min="4" max="4" width="16.57421875" style="0" customWidth="1"/>
    <col min="5" max="5" width="19.7109375" style="0" customWidth="1"/>
    <col min="6" max="6" width="21.00390625" style="0" customWidth="1"/>
    <col min="7" max="7" width="20.421875" style="0" customWidth="1"/>
    <col min="8" max="8" width="16.00390625" style="0" customWidth="1"/>
    <col min="9" max="9" width="20.28125" style="0" customWidth="1"/>
    <col min="10" max="10" width="21.57421875" style="0" customWidth="1"/>
    <col min="11" max="11" width="25.421875" style="0" customWidth="1"/>
    <col min="12" max="12" width="21.57421875" style="0" customWidth="1"/>
    <col min="13" max="13" width="20.140625" style="0" hidden="1" customWidth="1"/>
    <col min="14" max="14" width="20.140625" style="0" customWidth="1"/>
    <col min="15" max="15" width="18.57421875" style="0" customWidth="1"/>
    <col min="16" max="16" width="13.57421875" style="0" customWidth="1"/>
    <col min="17" max="17" width="16.140625" style="0" customWidth="1"/>
    <col min="18" max="18" width="20.421875" style="0" customWidth="1"/>
    <col min="19" max="19" width="20.57421875" style="0" customWidth="1"/>
    <col min="20" max="20" width="18.421875" style="0" customWidth="1"/>
    <col min="21" max="21" width="15.8515625" style="0" customWidth="1"/>
    <col min="22" max="22" width="9.8515625" style="0" bestFit="1" customWidth="1"/>
  </cols>
  <sheetData>
    <row r="3" spans="18:19" ht="30">
      <c r="R3" s="104" t="s">
        <v>39</v>
      </c>
      <c r="S3" s="24"/>
    </row>
    <row r="4" spans="2:21" ht="26.25">
      <c r="B4" s="37" t="s">
        <v>32</v>
      </c>
      <c r="C4" s="37"/>
      <c r="D4" s="37"/>
      <c r="E4" s="37"/>
      <c r="F4" s="37"/>
      <c r="G4" s="37"/>
      <c r="H4" s="37"/>
      <c r="I4" s="37"/>
      <c r="J4" s="38"/>
      <c r="K4" s="38"/>
      <c r="L4" s="38"/>
      <c r="M4" s="39"/>
      <c r="N4" s="39"/>
      <c r="O4" s="39"/>
      <c r="P4" s="39"/>
      <c r="Q4" s="39"/>
      <c r="R4" s="40"/>
      <c r="S4" s="40"/>
      <c r="T4" s="40"/>
      <c r="U4" s="40"/>
    </row>
    <row r="5" spans="2:21" ht="26.25">
      <c r="B5" s="116" t="s">
        <v>33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</row>
    <row r="6" spans="2:9" ht="27" thickBot="1">
      <c r="B6" s="6"/>
      <c r="C6" s="6"/>
      <c r="D6" s="114"/>
      <c r="E6" s="114"/>
      <c r="F6" s="114"/>
      <c r="G6" s="114"/>
      <c r="H6" s="6"/>
      <c r="I6" s="6"/>
    </row>
    <row r="7" spans="1:20" ht="263.25" thickBot="1">
      <c r="A7" s="2" t="s">
        <v>0</v>
      </c>
      <c r="B7" s="13" t="s">
        <v>7</v>
      </c>
      <c r="C7" s="13" t="s">
        <v>2</v>
      </c>
      <c r="D7" s="23" t="s">
        <v>5</v>
      </c>
      <c r="E7" s="16" t="s">
        <v>31</v>
      </c>
      <c r="F7" s="16" t="s">
        <v>16</v>
      </c>
      <c r="G7" s="3" t="s">
        <v>1</v>
      </c>
      <c r="H7" s="16" t="s">
        <v>21</v>
      </c>
      <c r="I7" s="16" t="s">
        <v>30</v>
      </c>
      <c r="J7" s="13" t="s">
        <v>34</v>
      </c>
      <c r="K7" s="14" t="s">
        <v>36</v>
      </c>
      <c r="L7" s="14" t="s">
        <v>35</v>
      </c>
      <c r="M7" s="13" t="s">
        <v>3</v>
      </c>
      <c r="N7" s="27" t="s">
        <v>37</v>
      </c>
      <c r="O7" s="15" t="s">
        <v>23</v>
      </c>
      <c r="P7" s="19" t="s">
        <v>20</v>
      </c>
      <c r="Q7" s="18" t="s">
        <v>17</v>
      </c>
      <c r="R7" s="18" t="s">
        <v>38</v>
      </c>
      <c r="S7" s="18" t="s">
        <v>18</v>
      </c>
      <c r="T7" s="18" t="s">
        <v>19</v>
      </c>
    </row>
    <row r="8" spans="1:23" ht="24" thickBot="1">
      <c r="A8" s="46">
        <v>1</v>
      </c>
      <c r="B8" s="47">
        <v>2</v>
      </c>
      <c r="C8" s="48">
        <v>3</v>
      </c>
      <c r="D8" s="47">
        <v>4</v>
      </c>
      <c r="E8" s="49">
        <v>5</v>
      </c>
      <c r="F8" s="47">
        <v>6</v>
      </c>
      <c r="G8" s="50">
        <v>7</v>
      </c>
      <c r="H8" s="49">
        <v>8</v>
      </c>
      <c r="I8" s="49"/>
      <c r="J8" s="49">
        <v>9</v>
      </c>
      <c r="K8" s="49">
        <v>10</v>
      </c>
      <c r="L8" s="49" t="s">
        <v>24</v>
      </c>
      <c r="M8" s="51">
        <v>15</v>
      </c>
      <c r="N8" s="52">
        <v>12</v>
      </c>
      <c r="O8" s="53" t="s">
        <v>25</v>
      </c>
      <c r="P8" s="53">
        <v>14</v>
      </c>
      <c r="Q8" s="54" t="s">
        <v>26</v>
      </c>
      <c r="R8" s="53" t="s">
        <v>27</v>
      </c>
      <c r="S8" s="20" t="s">
        <v>28</v>
      </c>
      <c r="T8" s="21" t="s">
        <v>29</v>
      </c>
      <c r="U8" s="1"/>
      <c r="V8" s="1"/>
      <c r="W8" s="1"/>
    </row>
    <row r="9" spans="1:23" ht="66" customHeight="1" thickBot="1">
      <c r="A9" s="8">
        <v>1</v>
      </c>
      <c r="B9" s="57" t="s">
        <v>6</v>
      </c>
      <c r="C9" s="58">
        <f>D9/E9</f>
        <v>6.781279527559055</v>
      </c>
      <c r="D9" s="59">
        <v>3444.89</v>
      </c>
      <c r="E9" s="60">
        <v>508</v>
      </c>
      <c r="F9" s="61">
        <v>93</v>
      </c>
      <c r="G9" s="62">
        <f>E9-F9</f>
        <v>415</v>
      </c>
      <c r="H9" s="81">
        <f>F9/E9*100</f>
        <v>18.30708661417323</v>
      </c>
      <c r="I9" s="58">
        <v>1928188</v>
      </c>
      <c r="J9" s="62">
        <f>I9*18%</f>
        <v>347073.83999999997</v>
      </c>
      <c r="K9" s="62">
        <v>355237.98</v>
      </c>
      <c r="L9" s="62">
        <f>J9/F9</f>
        <v>3731.976774193548</v>
      </c>
      <c r="M9" s="62">
        <v>88.8</v>
      </c>
      <c r="N9" s="63">
        <v>1110.7</v>
      </c>
      <c r="O9" s="58">
        <f>K9/N9</f>
        <v>319.83252003241194</v>
      </c>
      <c r="P9" s="94"/>
      <c r="Q9" s="92">
        <f>338-O9</f>
        <v>18.167479967588065</v>
      </c>
      <c r="R9" s="93">
        <f>Q9*F9*C9</f>
        <v>11457.484677353608</v>
      </c>
      <c r="S9" s="98">
        <f>338*G9*C9</f>
        <v>951210.0793307086</v>
      </c>
      <c r="T9" s="31">
        <f>R9+S9</f>
        <v>962667.5640080622</v>
      </c>
      <c r="U9" s="25">
        <f>R9+S9</f>
        <v>962667.5640080622</v>
      </c>
      <c r="V9" s="1"/>
      <c r="W9" s="1"/>
    </row>
    <row r="10" spans="1:23" ht="53.25" customHeight="1" thickBot="1">
      <c r="A10" s="8">
        <v>2</v>
      </c>
      <c r="B10" s="64" t="s">
        <v>8</v>
      </c>
      <c r="C10" s="58">
        <f aca="true" t="shared" si="0" ref="C10:C18">D10/E10</f>
        <v>7.89876404494382</v>
      </c>
      <c r="D10" s="65">
        <v>702.99</v>
      </c>
      <c r="E10" s="78">
        <v>89</v>
      </c>
      <c r="F10" s="79">
        <v>77</v>
      </c>
      <c r="G10" s="62">
        <f aca="true" t="shared" si="1" ref="G10:G18">E10-F10</f>
        <v>12</v>
      </c>
      <c r="H10" s="81">
        <f aca="true" t="shared" si="2" ref="H10:H19">F10/E10*100</f>
        <v>86.51685393258427</v>
      </c>
      <c r="I10" s="58">
        <v>1096290.8</v>
      </c>
      <c r="J10" s="62">
        <f aca="true" t="shared" si="3" ref="J10:J18">I10*18%</f>
        <v>197332.344</v>
      </c>
      <c r="K10" s="62">
        <v>27050.47</v>
      </c>
      <c r="L10" s="62">
        <f aca="true" t="shared" si="4" ref="L10:L19">J10/F10</f>
        <v>2562.7577142857144</v>
      </c>
      <c r="M10" s="62">
        <v>100</v>
      </c>
      <c r="N10" s="58">
        <v>67.13</v>
      </c>
      <c r="O10" s="58">
        <f aca="true" t="shared" si="5" ref="O10:O18">K10/N10</f>
        <v>402.95650230895285</v>
      </c>
      <c r="P10" s="91"/>
      <c r="Q10" s="92">
        <f>338-O10</f>
        <v>-64.95650230895285</v>
      </c>
      <c r="R10" s="93">
        <f>Q10*F10*C10</f>
        <v>-39506.858539091554</v>
      </c>
      <c r="S10" s="62">
        <f>338*G10*C10</f>
        <v>32037.386966292135</v>
      </c>
      <c r="T10" s="32">
        <f>R10+S10</f>
        <v>-7469.471572799419</v>
      </c>
      <c r="U10" s="25">
        <f aca="true" t="shared" si="6" ref="U10:U19">R10+S10</f>
        <v>-7469.471572799419</v>
      </c>
      <c r="V10" s="1"/>
      <c r="W10" s="1"/>
    </row>
    <row r="11" spans="1:23" ht="55.5" customHeight="1" thickBot="1">
      <c r="A11" s="7">
        <v>3</v>
      </c>
      <c r="B11" s="57" t="s">
        <v>9</v>
      </c>
      <c r="C11" s="58">
        <f t="shared" si="0"/>
        <v>11.336588235294117</v>
      </c>
      <c r="D11" s="66">
        <v>963.61</v>
      </c>
      <c r="E11" s="67">
        <v>85</v>
      </c>
      <c r="F11" s="61">
        <v>73</v>
      </c>
      <c r="G11" s="62">
        <f t="shared" si="1"/>
        <v>12</v>
      </c>
      <c r="H11" s="81">
        <f t="shared" si="2"/>
        <v>85.88235294117646</v>
      </c>
      <c r="I11" s="109">
        <v>1160574.3</v>
      </c>
      <c r="J11" s="62">
        <f t="shared" si="3"/>
        <v>208903.374</v>
      </c>
      <c r="K11" s="68">
        <v>17494.2</v>
      </c>
      <c r="L11" s="62">
        <f>J11/F11</f>
        <v>2861.6900547945206</v>
      </c>
      <c r="M11" s="68">
        <v>90.5</v>
      </c>
      <c r="N11" s="69">
        <v>59.93</v>
      </c>
      <c r="O11" s="58">
        <f t="shared" si="5"/>
        <v>291.91056232270984</v>
      </c>
      <c r="P11" s="94"/>
      <c r="Q11" s="95">
        <f>338-O11</f>
        <v>46.089437677290164</v>
      </c>
      <c r="R11" s="96">
        <f aca="true" t="shared" si="7" ref="R11:R17">Q11*F11*C11</f>
        <v>38142.279316889304</v>
      </c>
      <c r="S11" s="97">
        <f aca="true" t="shared" si="8" ref="S11:S17">338*G11*C11</f>
        <v>45981.20188235294</v>
      </c>
      <c r="T11" s="32">
        <f aca="true" t="shared" si="9" ref="T11:T17">R11+S11</f>
        <v>84123.48119924225</v>
      </c>
      <c r="U11" s="25">
        <f t="shared" si="6"/>
        <v>84123.48119924225</v>
      </c>
      <c r="V11" s="1"/>
      <c r="W11" s="1"/>
    </row>
    <row r="12" spans="1:23" ht="43.5" customHeight="1" thickBot="1">
      <c r="A12" s="8">
        <v>4</v>
      </c>
      <c r="B12" s="70" t="s">
        <v>22</v>
      </c>
      <c r="C12" s="58">
        <f t="shared" si="0"/>
        <v>8.620529801324503</v>
      </c>
      <c r="D12" s="71">
        <v>1301.7</v>
      </c>
      <c r="E12" s="60">
        <v>151</v>
      </c>
      <c r="F12" s="82">
        <v>151</v>
      </c>
      <c r="G12" s="62">
        <f t="shared" si="1"/>
        <v>0</v>
      </c>
      <c r="H12" s="81">
        <f t="shared" si="2"/>
        <v>100</v>
      </c>
      <c r="I12" s="58">
        <v>2305836.91</v>
      </c>
      <c r="J12" s="62">
        <f t="shared" si="3"/>
        <v>415050.6438</v>
      </c>
      <c r="K12" s="62">
        <v>25295.26</v>
      </c>
      <c r="L12" s="62">
        <f t="shared" si="4"/>
        <v>2748.679760264901</v>
      </c>
      <c r="M12" s="62"/>
      <c r="N12" s="72">
        <v>120.31</v>
      </c>
      <c r="O12" s="58">
        <f t="shared" si="5"/>
        <v>210.2506857285346</v>
      </c>
      <c r="P12" s="91"/>
      <c r="Q12" s="95">
        <f aca="true" t="shared" si="10" ref="Q12:Q17">338-O12</f>
        <v>127.74931427146541</v>
      </c>
      <c r="R12" s="96">
        <f t="shared" si="7"/>
        <v>166291.28238716652</v>
      </c>
      <c r="S12" s="97">
        <f t="shared" si="8"/>
        <v>0</v>
      </c>
      <c r="T12" s="32">
        <f t="shared" si="9"/>
        <v>166291.28238716652</v>
      </c>
      <c r="U12" s="25"/>
      <c r="V12" s="1"/>
      <c r="W12" s="1"/>
    </row>
    <row r="13" spans="1:23" ht="45.75" customHeight="1" thickBot="1">
      <c r="A13" s="10">
        <v>5</v>
      </c>
      <c r="B13" s="73" t="s">
        <v>10</v>
      </c>
      <c r="C13" s="58">
        <f t="shared" si="0"/>
        <v>8.27112582781457</v>
      </c>
      <c r="D13" s="105">
        <v>1248.94</v>
      </c>
      <c r="E13" s="78">
        <v>151</v>
      </c>
      <c r="F13" s="83">
        <v>134</v>
      </c>
      <c r="G13" s="62">
        <f t="shared" si="1"/>
        <v>17</v>
      </c>
      <c r="H13" s="81">
        <f t="shared" si="2"/>
        <v>88.74172185430463</v>
      </c>
      <c r="I13" s="110">
        <v>1412576.5</v>
      </c>
      <c r="J13" s="62">
        <f t="shared" si="3"/>
        <v>254263.77</v>
      </c>
      <c r="K13" s="74">
        <v>19571.76</v>
      </c>
      <c r="L13" s="62">
        <f t="shared" si="4"/>
        <v>1897.4908208955223</v>
      </c>
      <c r="M13" s="74">
        <v>100</v>
      </c>
      <c r="N13" s="75">
        <v>85.79</v>
      </c>
      <c r="O13" s="58">
        <f t="shared" si="5"/>
        <v>228.1356801492015</v>
      </c>
      <c r="P13" s="99"/>
      <c r="Q13" s="92">
        <f t="shared" si="10"/>
        <v>109.8643198507985</v>
      </c>
      <c r="R13" s="93">
        <f t="shared" si="7"/>
        <v>121766.01620541154</v>
      </c>
      <c r="S13" s="100">
        <f t="shared" si="8"/>
        <v>47525.88900662252</v>
      </c>
      <c r="T13" s="32">
        <f t="shared" si="9"/>
        <v>169291.90521203406</v>
      </c>
      <c r="U13" s="25">
        <f t="shared" si="6"/>
        <v>169291.90521203406</v>
      </c>
      <c r="V13" s="1"/>
      <c r="W13" s="1"/>
    </row>
    <row r="14" spans="1:23" ht="49.5" customHeight="1" thickBot="1">
      <c r="A14" s="7">
        <v>6</v>
      </c>
      <c r="B14" s="57" t="s">
        <v>11</v>
      </c>
      <c r="C14" s="58">
        <f>D14/E14</f>
        <v>10.038980891719744</v>
      </c>
      <c r="D14" s="66">
        <v>1576.12</v>
      </c>
      <c r="E14" s="60">
        <v>157</v>
      </c>
      <c r="F14" s="61">
        <v>118</v>
      </c>
      <c r="G14" s="62">
        <f t="shared" si="1"/>
        <v>39</v>
      </c>
      <c r="H14" s="81">
        <f t="shared" si="2"/>
        <v>75.15923566878982</v>
      </c>
      <c r="I14" s="109">
        <v>1907575.54</v>
      </c>
      <c r="J14" s="62">
        <f t="shared" si="3"/>
        <v>343363.5972</v>
      </c>
      <c r="K14" s="68">
        <v>22205.52</v>
      </c>
      <c r="L14" s="62">
        <f>J14/F14</f>
        <v>2909.860993220339</v>
      </c>
      <c r="M14" s="68">
        <v>100</v>
      </c>
      <c r="N14" s="76">
        <v>64.22</v>
      </c>
      <c r="O14" s="58">
        <f t="shared" si="5"/>
        <v>345.7726564933043</v>
      </c>
      <c r="P14" s="94"/>
      <c r="Q14" s="92">
        <f t="shared" si="10"/>
        <v>-7.772656493304282</v>
      </c>
      <c r="R14" s="93">
        <f t="shared" si="7"/>
        <v>-9207.486901673603</v>
      </c>
      <c r="S14" s="62">
        <f t="shared" si="8"/>
        <v>132333.84611464967</v>
      </c>
      <c r="T14" s="32">
        <f t="shared" si="9"/>
        <v>123126.35921297607</v>
      </c>
      <c r="U14" s="25">
        <f t="shared" si="6"/>
        <v>123126.35921297607</v>
      </c>
      <c r="V14" s="1"/>
      <c r="W14" s="1"/>
    </row>
    <row r="15" spans="1:23" ht="51" customHeight="1" thickBot="1">
      <c r="A15" s="8">
        <v>7</v>
      </c>
      <c r="B15" s="64" t="s">
        <v>12</v>
      </c>
      <c r="C15" s="58">
        <f t="shared" si="0"/>
        <v>5.338</v>
      </c>
      <c r="D15" s="77">
        <v>747.32</v>
      </c>
      <c r="E15" s="78">
        <v>140</v>
      </c>
      <c r="F15" s="79">
        <v>50</v>
      </c>
      <c r="G15" s="62">
        <f t="shared" si="1"/>
        <v>90</v>
      </c>
      <c r="H15" s="81">
        <f t="shared" si="2"/>
        <v>35.714285714285715</v>
      </c>
      <c r="I15" s="58">
        <v>460760</v>
      </c>
      <c r="J15" s="62">
        <f t="shared" si="3"/>
        <v>82936.8</v>
      </c>
      <c r="K15" s="62">
        <v>71517.6</v>
      </c>
      <c r="L15" s="62">
        <f t="shared" si="4"/>
        <v>1658.736</v>
      </c>
      <c r="M15" s="62">
        <v>100</v>
      </c>
      <c r="N15" s="80">
        <v>198.66</v>
      </c>
      <c r="O15" s="58">
        <f t="shared" si="5"/>
        <v>360.00000000000006</v>
      </c>
      <c r="P15" s="91"/>
      <c r="Q15" s="92">
        <f t="shared" si="10"/>
        <v>-22.000000000000057</v>
      </c>
      <c r="R15" s="93">
        <f t="shared" si="7"/>
        <v>-5871.800000000015</v>
      </c>
      <c r="S15" s="62">
        <f t="shared" si="8"/>
        <v>162381.96</v>
      </c>
      <c r="T15" s="32">
        <f t="shared" si="9"/>
        <v>156510.15999999997</v>
      </c>
      <c r="U15" s="25">
        <f t="shared" si="6"/>
        <v>156510.15999999997</v>
      </c>
      <c r="V15" s="1"/>
      <c r="W15" s="1"/>
    </row>
    <row r="16" spans="1:23" ht="51.75" customHeight="1" thickBot="1">
      <c r="A16" s="7">
        <v>8</v>
      </c>
      <c r="B16" s="64" t="s">
        <v>13</v>
      </c>
      <c r="C16" s="58">
        <f t="shared" si="0"/>
        <v>7.667906976744186</v>
      </c>
      <c r="D16" s="66">
        <v>329.72</v>
      </c>
      <c r="E16" s="60">
        <v>43</v>
      </c>
      <c r="F16" s="61">
        <v>28</v>
      </c>
      <c r="G16" s="62">
        <f t="shared" si="1"/>
        <v>15</v>
      </c>
      <c r="H16" s="81">
        <f t="shared" si="2"/>
        <v>65.11627906976744</v>
      </c>
      <c r="I16" s="109">
        <v>405020</v>
      </c>
      <c r="J16" s="62">
        <f t="shared" si="3"/>
        <v>72903.59999999999</v>
      </c>
      <c r="K16" s="68">
        <v>5039.4</v>
      </c>
      <c r="L16" s="62">
        <f t="shared" si="4"/>
        <v>2603.7</v>
      </c>
      <c r="M16" s="68">
        <v>90</v>
      </c>
      <c r="N16" s="80">
        <v>37.93</v>
      </c>
      <c r="O16" s="58">
        <f t="shared" si="5"/>
        <v>132.8605325599789</v>
      </c>
      <c r="P16" s="94"/>
      <c r="Q16" s="92">
        <f t="shared" si="10"/>
        <v>205.1394674400211</v>
      </c>
      <c r="R16" s="93">
        <f t="shared" si="7"/>
        <v>44043.72990048989</v>
      </c>
      <c r="S16" s="62">
        <f t="shared" si="8"/>
        <v>38876.288372093026</v>
      </c>
      <c r="T16" s="32">
        <f t="shared" si="9"/>
        <v>82920.0182725829</v>
      </c>
      <c r="U16" s="25">
        <f t="shared" si="6"/>
        <v>82920.0182725829</v>
      </c>
      <c r="V16" s="1"/>
      <c r="W16" s="1"/>
    </row>
    <row r="17" spans="1:23" ht="53.25" customHeight="1" thickBot="1">
      <c r="A17" s="8">
        <v>9</v>
      </c>
      <c r="B17" s="57" t="s">
        <v>14</v>
      </c>
      <c r="C17" s="58">
        <f t="shared" si="0"/>
        <v>9.378639053254439</v>
      </c>
      <c r="D17" s="65">
        <v>1584.99</v>
      </c>
      <c r="E17" s="78">
        <v>169</v>
      </c>
      <c r="F17" s="79">
        <v>167</v>
      </c>
      <c r="G17" s="62">
        <f t="shared" si="1"/>
        <v>2</v>
      </c>
      <c r="H17" s="81">
        <f t="shared" si="2"/>
        <v>98.81656804733728</v>
      </c>
      <c r="I17" s="58">
        <v>2895526.61</v>
      </c>
      <c r="J17" s="62">
        <f t="shared" si="3"/>
        <v>521194.78979999997</v>
      </c>
      <c r="K17" s="62">
        <v>76073.1</v>
      </c>
      <c r="L17" s="62">
        <f t="shared" si="4"/>
        <v>3120.92688502994</v>
      </c>
      <c r="M17" s="81">
        <v>99.6</v>
      </c>
      <c r="N17" s="76">
        <v>283.84</v>
      </c>
      <c r="O17" s="58">
        <f t="shared" si="5"/>
        <v>268.0140219842165</v>
      </c>
      <c r="P17" s="91"/>
      <c r="Q17" s="92">
        <f t="shared" si="10"/>
        <v>69.98597801578347</v>
      </c>
      <c r="R17" s="93">
        <f t="shared" si="7"/>
        <v>109614.3288420386</v>
      </c>
      <c r="S17" s="98">
        <f t="shared" si="8"/>
        <v>6339.960000000001</v>
      </c>
      <c r="T17" s="32">
        <f t="shared" si="9"/>
        <v>115954.2888420386</v>
      </c>
      <c r="U17" s="25">
        <f t="shared" si="6"/>
        <v>115954.2888420386</v>
      </c>
      <c r="V17" s="1"/>
      <c r="W17" s="1"/>
    </row>
    <row r="18" spans="1:23" ht="55.5" customHeight="1" thickBot="1">
      <c r="A18" s="10">
        <v>10</v>
      </c>
      <c r="B18" s="36" t="s">
        <v>15</v>
      </c>
      <c r="C18" s="28">
        <f t="shared" si="0"/>
        <v>8.757209302325581</v>
      </c>
      <c r="D18" s="33">
        <v>1129.68</v>
      </c>
      <c r="E18" s="29">
        <v>129</v>
      </c>
      <c r="F18" s="30">
        <v>82</v>
      </c>
      <c r="G18" s="62">
        <f t="shared" si="1"/>
        <v>47</v>
      </c>
      <c r="H18" s="106">
        <f t="shared" si="2"/>
        <v>63.565891472868216</v>
      </c>
      <c r="I18" s="111">
        <v>1014044.51</v>
      </c>
      <c r="J18" s="62">
        <f t="shared" si="3"/>
        <v>182528.0118</v>
      </c>
      <c r="K18" s="43">
        <v>19926</v>
      </c>
      <c r="L18" s="42">
        <f t="shared" si="4"/>
        <v>2225.951363414634</v>
      </c>
      <c r="M18" s="43">
        <v>92.9</v>
      </c>
      <c r="N18" s="55">
        <v>67.68</v>
      </c>
      <c r="O18" s="58">
        <f t="shared" si="5"/>
        <v>294.4148936170212</v>
      </c>
      <c r="P18" s="88"/>
      <c r="Q18" s="89">
        <f>338-O18</f>
        <v>43.58510638297878</v>
      </c>
      <c r="R18" s="90">
        <f>Q18*F18*C18</f>
        <v>31298.079722909486</v>
      </c>
      <c r="S18" s="42">
        <f>338*G18*C18</f>
        <v>139117.02697674418</v>
      </c>
      <c r="T18" s="32">
        <f>R18+S18</f>
        <v>170415.10669965367</v>
      </c>
      <c r="U18" s="25">
        <f t="shared" si="6"/>
        <v>170415.10669965367</v>
      </c>
      <c r="V18" s="1"/>
      <c r="W18" s="1"/>
    </row>
    <row r="19" spans="1:23" ht="58.5" customHeight="1" thickBot="1">
      <c r="A19" s="10"/>
      <c r="B19" s="101" t="s">
        <v>4</v>
      </c>
      <c r="C19" s="34">
        <f>D19/E19</f>
        <v>8.033267570900122</v>
      </c>
      <c r="D19" s="41">
        <f>D9+D10+D11+D12+D13+D14+D15+D16+D17+D18</f>
        <v>13029.96</v>
      </c>
      <c r="E19" s="35">
        <f>SUM(E9:E18)</f>
        <v>1622</v>
      </c>
      <c r="F19" s="35">
        <f>SUM(F9:F18)</f>
        <v>973</v>
      </c>
      <c r="G19" s="35">
        <f>SUM(G9:G18)</f>
        <v>649</v>
      </c>
      <c r="H19" s="107">
        <f t="shared" si="2"/>
        <v>59.987669543773116</v>
      </c>
      <c r="I19" s="112">
        <f>I9+I10+I11+I12+I13+I14+I15+I16+I17+I18</f>
        <v>14586393.17</v>
      </c>
      <c r="J19" s="113">
        <f>J9+J10+J11+J12+J13+J14+J15+J16+J17+J18</f>
        <v>2625550.7706</v>
      </c>
      <c r="K19" s="113">
        <f>K9+K10+K11+K12+K13+K14+K15+K16+K17+K18</f>
        <v>639411.29</v>
      </c>
      <c r="L19" s="45">
        <f t="shared" si="4"/>
        <v>2698.4077806783143</v>
      </c>
      <c r="M19" s="44">
        <v>92.7</v>
      </c>
      <c r="N19" s="56">
        <f>SUM(N9:N18)</f>
        <v>2096.19</v>
      </c>
      <c r="O19" s="108">
        <f>K19/N19</f>
        <v>305.0349872864578</v>
      </c>
      <c r="P19" s="102">
        <v>338</v>
      </c>
      <c r="Q19" s="103">
        <f>338-O19</f>
        <v>32.965012713542194</v>
      </c>
      <c r="R19" s="102">
        <f>SUM(R9:R18)</f>
        <v>468027.0556114938</v>
      </c>
      <c r="S19" s="45">
        <f>SUM(S9:S18)</f>
        <v>1555803.6386494632</v>
      </c>
      <c r="T19" s="45">
        <f>T9+T10+T11+T12+T13+T14+T15+T16+T17+T18</f>
        <v>2023830.6942609565</v>
      </c>
      <c r="U19" s="25">
        <f t="shared" si="6"/>
        <v>2023830.694260957</v>
      </c>
      <c r="V19" s="22" t="e">
        <f>T9+#REF!+#REF!+#REF!+#REF!+#REF!+#REF!+#REF!+#REF!+T10+#REF!+T11+T13+T14+T15+#REF!+#REF!+T16+T17+T18</f>
        <v>#REF!</v>
      </c>
      <c r="W19" s="1"/>
    </row>
    <row r="20" spans="1:23" ht="15">
      <c r="A20" s="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5"/>
      <c r="N20" s="85"/>
      <c r="O20" s="85"/>
      <c r="P20" s="85"/>
      <c r="Q20" s="85"/>
      <c r="R20" s="85"/>
      <c r="S20" s="85"/>
      <c r="T20" s="22"/>
      <c r="U20" s="1"/>
      <c r="V20" s="1"/>
      <c r="W20" s="1"/>
    </row>
    <row r="21" spans="1:23" ht="26.25">
      <c r="A21" s="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6"/>
      <c r="N21" s="86"/>
      <c r="O21" s="85"/>
      <c r="P21" s="85"/>
      <c r="Q21" s="85"/>
      <c r="R21" s="85"/>
      <c r="S21" s="87"/>
      <c r="T21" s="1"/>
      <c r="U21" s="1"/>
      <c r="V21" s="1"/>
      <c r="W21" s="1"/>
    </row>
    <row r="22" spans="1:23" ht="26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2"/>
      <c r="N22" s="12"/>
      <c r="O22" s="1"/>
      <c r="P22" s="1"/>
      <c r="Q22" s="1"/>
      <c r="R22" s="1"/>
      <c r="S22" s="1"/>
      <c r="T22" s="1"/>
      <c r="U22" s="1"/>
      <c r="V22" s="1"/>
      <c r="W22" s="1"/>
    </row>
    <row r="23" spans="1:23" ht="26.25">
      <c r="A23" s="4"/>
      <c r="B23" s="5"/>
      <c r="C23" s="5"/>
      <c r="D23" s="5"/>
      <c r="E23" s="5"/>
      <c r="G23" s="4"/>
      <c r="H23" s="4"/>
      <c r="I23" s="4"/>
      <c r="J23" s="4"/>
      <c r="K23" s="4"/>
      <c r="M23" s="9"/>
      <c r="N23" s="9"/>
      <c r="O23" s="115"/>
      <c r="P23" s="115"/>
      <c r="Q23" s="115"/>
      <c r="R23" s="115"/>
      <c r="S23" s="22"/>
      <c r="T23" s="1"/>
      <c r="U23" s="1"/>
      <c r="V23" s="22">
        <f>R19+S19</f>
        <v>2023830.694260957</v>
      </c>
      <c r="W23" s="1"/>
    </row>
    <row r="24" spans="2:6" ht="26.25">
      <c r="B24" s="6"/>
      <c r="C24" s="6"/>
      <c r="D24" s="6"/>
      <c r="E24" s="6"/>
      <c r="F24" s="6"/>
    </row>
    <row r="25" spans="2:6" ht="26.25">
      <c r="B25" s="6"/>
      <c r="C25" s="6"/>
      <c r="D25" s="6"/>
      <c r="E25" s="6"/>
      <c r="F25" s="6"/>
    </row>
    <row r="26" spans="3:18" ht="18.75">
      <c r="C26" s="11"/>
      <c r="R26" s="26"/>
    </row>
    <row r="27" ht="18.75">
      <c r="C27" s="17"/>
    </row>
  </sheetData>
  <sheetProtection/>
  <mergeCells count="3">
    <mergeCell ref="D6:G6"/>
    <mergeCell ref="O23:R23"/>
    <mergeCell ref="B5:U5"/>
  </mergeCells>
  <printOptions/>
  <pageMargins left="0.28" right="0.15" top="0.3937007874015748" bottom="0.31496062992125984" header="0.31496062992125984" footer="0.31496062992125984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2020-04-24T13:00:56Z</cp:lastPrinted>
  <dcterms:created xsi:type="dcterms:W3CDTF">2012-03-26T13:27:21Z</dcterms:created>
  <dcterms:modified xsi:type="dcterms:W3CDTF">2020-08-17T14:09:35Z</dcterms:modified>
  <cp:category/>
  <cp:version/>
  <cp:contentType/>
  <cp:contentStatus/>
</cp:coreProperties>
</file>